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BA\Desktop\Prezídium\Prezídium 2026\"/>
    </mc:Choice>
  </mc:AlternateContent>
  <xr:revisionPtr revIDLastSave="0" documentId="13_ncr:1_{DFEE851C-0F0A-42C4-8085-252C7ADF2C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H10" i="1"/>
  <c r="G10" i="1"/>
  <c r="E10" i="1"/>
  <c r="D10" i="1"/>
  <c r="C10" i="1"/>
  <c r="D70" i="1"/>
  <c r="I68" i="1"/>
  <c r="R2" i="1" s="1"/>
  <c r="G68" i="1"/>
  <c r="D69" i="1" s="1"/>
  <c r="P15" i="1" l="1"/>
  <c r="P24" i="1"/>
  <c r="P36" i="1"/>
  <c r="P54" i="1"/>
  <c r="P11" i="1"/>
  <c r="E73" i="1" s="1"/>
  <c r="P32" i="1"/>
  <c r="P41" i="1"/>
  <c r="P50" i="1"/>
  <c r="P42" i="1"/>
  <c r="P13" i="1"/>
  <c r="E71" i="1" s="1"/>
  <c r="P34" i="1"/>
  <c r="P52" i="1"/>
  <c r="P12" i="1"/>
  <c r="E76" i="1" s="1"/>
  <c r="P33" i="1"/>
  <c r="P14" i="1"/>
  <c r="P23" i="1"/>
  <c r="P35" i="1"/>
  <c r="P53" i="1"/>
  <c r="P25" i="1"/>
  <c r="P17" i="1"/>
  <c r="P26" i="1"/>
  <c r="P38" i="1"/>
  <c r="P44" i="1"/>
  <c r="P56" i="1"/>
  <c r="P37" i="1"/>
  <c r="P55" i="1"/>
  <c r="P18" i="1"/>
  <c r="P27" i="1"/>
  <c r="P45" i="1"/>
  <c r="P57" i="1"/>
  <c r="P46" i="1"/>
  <c r="P58" i="1"/>
  <c r="P16" i="1"/>
  <c r="P19" i="1"/>
  <c r="P28" i="1"/>
  <c r="P20" i="1"/>
  <c r="P29" i="1"/>
  <c r="P47" i="1"/>
  <c r="P21" i="1"/>
  <c r="P30" i="1"/>
  <c r="P48" i="1"/>
  <c r="P31" i="1"/>
  <c r="P40" i="1"/>
  <c r="P49" i="1"/>
  <c r="P51" i="1"/>
  <c r="G75" i="1"/>
  <c r="G74" i="1"/>
  <c r="G71" i="1"/>
  <c r="G73" i="1"/>
  <c r="G72" i="1"/>
  <c r="G76" i="1"/>
  <c r="E75" i="1"/>
  <c r="E72" i="1" l="1"/>
  <c r="E74" i="1"/>
  <c r="P59" i="1"/>
  <c r="P7" i="1" s="1"/>
  <c r="R8" i="1" s="1"/>
  <c r="H71" i="1" s="1"/>
  <c r="I71" i="1" s="1"/>
  <c r="H76" i="1"/>
  <c r="I76" i="1" s="1"/>
  <c r="J76" i="1" s="1"/>
  <c r="H73" i="1"/>
  <c r="I73" i="1" s="1"/>
  <c r="H74" i="1"/>
  <c r="I74" i="1" s="1"/>
  <c r="H75" i="1"/>
  <c r="I75" i="1" s="1"/>
  <c r="J75" i="1" s="1"/>
  <c r="H72" i="1"/>
  <c r="I72" i="1" s="1"/>
  <c r="J72" i="1" s="1"/>
  <c r="P8" i="1"/>
  <c r="R7" i="1"/>
  <c r="J71" i="1" l="1"/>
  <c r="J77" i="1" s="1"/>
  <c r="I77" i="1"/>
  <c r="Q22" i="1"/>
  <c r="Q43" i="1"/>
  <c r="Q39" i="1"/>
  <c r="Q19" i="1"/>
  <c r="Q36" i="1"/>
  <c r="Q54" i="1"/>
  <c r="Q12" i="1"/>
  <c r="Q42" i="1"/>
  <c r="Q17" i="1"/>
  <c r="Q34" i="1"/>
  <c r="Q52" i="1"/>
  <c r="Q11" i="1"/>
  <c r="Q16" i="1"/>
  <c r="Q14" i="1"/>
  <c r="Q31" i="1"/>
  <c r="Q49" i="1"/>
  <c r="Q32" i="1"/>
  <c r="Q50" i="1"/>
  <c r="Q33" i="1"/>
  <c r="Q13" i="1"/>
  <c r="Q30" i="1"/>
  <c r="Q48" i="1"/>
  <c r="Q24" i="1"/>
  <c r="Q41" i="1"/>
  <c r="Q58" i="1"/>
  <c r="Q20" i="1"/>
  <c r="Q51" i="1"/>
  <c r="Q21" i="1"/>
  <c r="Q38" i="1"/>
  <c r="Q56" i="1"/>
  <c r="Q25" i="1"/>
  <c r="Q18" i="1"/>
  <c r="Q35" i="1"/>
  <c r="Q53" i="1"/>
  <c r="Q47" i="1"/>
  <c r="Q27" i="1"/>
  <c r="Q45" i="1"/>
  <c r="Q28" i="1"/>
  <c r="Q46" i="1"/>
  <c r="Q29" i="1"/>
  <c r="Q55" i="1"/>
  <c r="Q26" i="1"/>
  <c r="Q44" i="1"/>
  <c r="Q15" i="1"/>
  <c r="Q37" i="1"/>
  <c r="Q23" i="1"/>
  <c r="Q40" i="1"/>
  <c r="Q57" i="1"/>
  <c r="R53" i="1" l="1"/>
  <c r="R58" i="1"/>
  <c r="R35" i="1"/>
  <c r="S35" i="1" s="1"/>
  <c r="R49" i="1"/>
  <c r="S49" i="1" s="1"/>
  <c r="D9" i="1"/>
  <c r="P5" i="1"/>
  <c r="Q59" i="1"/>
  <c r="R22" i="1"/>
  <c r="S22" i="1" s="1"/>
  <c r="T58" i="1" l="1"/>
  <c r="U58" i="1" s="1"/>
  <c r="S53" i="1"/>
  <c r="S58" i="1"/>
  <c r="R59" i="1"/>
  <c r="S59" i="1" l="1"/>
</calcChain>
</file>

<file path=xl/sharedStrings.xml><?xml version="1.0" encoding="utf-8"?>
<sst xmlns="http://schemas.openxmlformats.org/spreadsheetml/2006/main" count="45" uniqueCount="44">
  <si>
    <t>príplatky</t>
  </si>
  <si>
    <t>Rozpočet</t>
  </si>
  <si>
    <t>Budget základ</t>
  </si>
  <si>
    <t>Budget príplatok</t>
  </si>
  <si>
    <t xml:space="preserve">Dotácia SZB </t>
  </si>
  <si>
    <t>zaklad úväzku</t>
  </si>
  <si>
    <t>Počet športovcov</t>
  </si>
  <si>
    <t>CTM</t>
  </si>
  <si>
    <t xml:space="preserve">Trénerské zabezpečenie </t>
  </si>
  <si>
    <t>Spolu za rok</t>
  </si>
  <si>
    <t>Mesačne</t>
  </si>
  <si>
    <t>Počet zaradených</t>
  </si>
  <si>
    <t>základ úväzku</t>
  </si>
  <si>
    <t>počet úväzkov</t>
  </si>
  <si>
    <t>Základ</t>
  </si>
  <si>
    <t>Príplatok</t>
  </si>
  <si>
    <t>Minimálna garancia</t>
  </si>
  <si>
    <t xml:space="preserve">BIAMANIA </t>
  </si>
  <si>
    <t>Spolu</t>
  </si>
  <si>
    <t>OSRBLIE</t>
  </si>
  <si>
    <t>prispôsobiť</t>
  </si>
  <si>
    <t>príplatok výsledky</t>
  </si>
  <si>
    <t xml:space="preserve">TATRANHYBE </t>
  </si>
  <si>
    <t>Súčet bodov</t>
  </si>
  <si>
    <t>a</t>
  </si>
  <si>
    <t>Hodnota bodu</t>
  </si>
  <si>
    <t>ŠKPBB</t>
  </si>
  <si>
    <t>Financie SPOLU:</t>
  </si>
  <si>
    <t>OMEJ</t>
  </si>
  <si>
    <t>JIBU cup</t>
  </si>
  <si>
    <t>EYOF</t>
  </si>
  <si>
    <t>ON</t>
  </si>
  <si>
    <t>body</t>
  </si>
  <si>
    <t>dotácia</t>
  </si>
  <si>
    <t>do testov</t>
  </si>
  <si>
    <t>Spolu kontrolný súčet</t>
  </si>
  <si>
    <t xml:space="preserve"> SZB- klub</t>
  </si>
  <si>
    <t>ŽP Podbrezová</t>
  </si>
  <si>
    <t>úväzky</t>
  </si>
  <si>
    <t xml:space="preserve">EHAM 1353/mes=16236€, SZB -Klub 7470€ </t>
  </si>
  <si>
    <t>ŠKŽP fakturácia na Róbert Podolský 455/mes=5460€, CTM TRENER M.Kazár</t>
  </si>
  <si>
    <t>SZB-klub 6428,80€, dohoda SZB-Juraj Valenta 1310/mes-t.j.celkové nákl.1678,76/mes=20145,12€/rok</t>
  </si>
  <si>
    <t>spolu za CTM Hybe</t>
  </si>
  <si>
    <t>HYBE   SZB -klub 1548/mes =18575€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</si>
</sst>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_-* #,##0\ [$€-1]_-;\-* #,##0\ [$€-1]_-;_-* &quot;-&quot;??\ [$€-1]_-;_-@_-"/>
    <numFmt numFmtId="166" formatCode="#,##0.00\ [$€-41B]"/>
    <numFmt numFmtId="167" formatCode="_-* #,##0\ &quot;€&quot;_-;\-* #,##0\ &quot;€&quot;_-;_-* &quot;-&quot;??\ &quot;€&quot;_-;_-@_-"/>
    <numFmt numFmtId="168" formatCode="#,##0\ &quot;€&quot;"/>
    <numFmt numFmtId="169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164" fontId="0" fillId="2" borderId="4" xfId="0" applyNumberFormat="1" applyFill="1" applyBorder="1" applyAlignment="1">
      <alignment horizontal="center"/>
    </xf>
    <xf numFmtId="0" fontId="3" fillId="2" borderId="5" xfId="0" applyFont="1" applyFill="1" applyBorder="1"/>
    <xf numFmtId="164" fontId="0" fillId="2" borderId="5" xfId="0" applyNumberFormat="1" applyFill="1" applyBorder="1"/>
    <xf numFmtId="164" fontId="3" fillId="2" borderId="5" xfId="0" applyNumberFormat="1" applyFont="1" applyFill="1" applyBorder="1"/>
    <xf numFmtId="164" fontId="0" fillId="2" borderId="6" xfId="0" applyNumberFormat="1" applyFill="1" applyBorder="1"/>
    <xf numFmtId="0" fontId="0" fillId="2" borderId="8" xfId="0" applyFill="1" applyBorder="1"/>
    <xf numFmtId="2" fontId="0" fillId="2" borderId="10" xfId="0" applyNumberFormat="1" applyFill="1" applyBorder="1" applyAlignment="1">
      <alignment horizontal="center"/>
    </xf>
    <xf numFmtId="164" fontId="3" fillId="2" borderId="1" xfId="0" applyNumberFormat="1" applyFont="1" applyFill="1" applyBorder="1"/>
    <xf numFmtId="165" fontId="0" fillId="2" borderId="9" xfId="0" applyNumberFormat="1" applyFill="1" applyBorder="1"/>
    <xf numFmtId="0" fontId="0" fillId="2" borderId="19" xfId="0" applyFill="1" applyBorder="1"/>
    <xf numFmtId="1" fontId="0" fillId="2" borderId="21" xfId="0" applyNumberFormat="1" applyFill="1" applyBorder="1" applyAlignment="1">
      <alignment horizontal="center"/>
    </xf>
    <xf numFmtId="164" fontId="2" fillId="2" borderId="0" xfId="0" applyNumberFormat="1" applyFont="1" applyFill="1"/>
    <xf numFmtId="0" fontId="0" fillId="2" borderId="12" xfId="0" applyFill="1" applyBorder="1" applyAlignment="1">
      <alignment horizontal="center"/>
    </xf>
    <xf numFmtId="164" fontId="3" fillId="2" borderId="22" xfId="0" applyNumberFormat="1" applyFont="1" applyFill="1" applyBorder="1"/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7" xfId="0" applyFill="1" applyBorder="1"/>
    <xf numFmtId="165" fontId="0" fillId="2" borderId="7" xfId="0" applyNumberFormat="1" applyFill="1" applyBorder="1"/>
    <xf numFmtId="165" fontId="0" fillId="2" borderId="2" xfId="0" applyNumberFormat="1" applyFill="1" applyBorder="1"/>
    <xf numFmtId="167" fontId="0" fillId="2" borderId="21" xfId="1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2" borderId="18" xfId="0" applyFill="1" applyBorder="1"/>
    <xf numFmtId="165" fontId="0" fillId="2" borderId="18" xfId="0" applyNumberFormat="1" applyFill="1" applyBorder="1"/>
    <xf numFmtId="165" fontId="0" fillId="2" borderId="12" xfId="0" applyNumberFormat="1" applyFill="1" applyBorder="1"/>
    <xf numFmtId="0" fontId="0" fillId="3" borderId="19" xfId="0" applyFill="1" applyBorder="1"/>
    <xf numFmtId="0" fontId="0" fillId="2" borderId="21" xfId="0" applyFill="1" applyBorder="1" applyAlignment="1">
      <alignment horizontal="center"/>
    </xf>
    <xf numFmtId="0" fontId="0" fillId="2" borderId="29" xfId="0" applyFill="1" applyBorder="1"/>
    <xf numFmtId="2" fontId="0" fillId="2" borderId="31" xfId="0" applyNumberFormat="1" applyFill="1" applyBorder="1" applyAlignment="1">
      <alignment horizontal="center"/>
    </xf>
    <xf numFmtId="0" fontId="0" fillId="2" borderId="0" xfId="0" applyFill="1" applyAlignment="1">
      <alignment horizontal="right"/>
    </xf>
    <xf numFmtId="165" fontId="0" fillId="2" borderId="0" xfId="0" applyNumberFormat="1" applyFill="1"/>
    <xf numFmtId="0" fontId="4" fillId="2" borderId="28" xfId="0" applyFont="1" applyFill="1" applyBorder="1" applyAlignment="1">
      <alignment horizontal="center"/>
    </xf>
    <xf numFmtId="0" fontId="0" fillId="2" borderId="28" xfId="0" applyFill="1" applyBorder="1"/>
    <xf numFmtId="165" fontId="0" fillId="2" borderId="28" xfId="0" applyNumberFormat="1" applyFill="1" applyBorder="1"/>
    <xf numFmtId="165" fontId="0" fillId="2" borderId="32" xfId="0" applyNumberFormat="1" applyFill="1" applyBorder="1"/>
    <xf numFmtId="0" fontId="5" fillId="2" borderId="18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" fontId="0" fillId="2" borderId="0" xfId="0" applyNumberFormat="1" applyFill="1"/>
    <xf numFmtId="0" fontId="3" fillId="2" borderId="18" xfId="0" applyFont="1" applyFill="1" applyBorder="1"/>
    <xf numFmtId="0" fontId="4" fillId="2" borderId="18" xfId="0" applyFont="1" applyFill="1" applyBorder="1" applyAlignment="1">
      <alignment horizontal="left"/>
    </xf>
    <xf numFmtId="0" fontId="0" fillId="2" borderId="18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 applyAlignment="1">
      <alignment horizontal="right"/>
    </xf>
    <xf numFmtId="3" fontId="0" fillId="3" borderId="0" xfId="0" applyNumberFormat="1" applyFill="1" applyAlignment="1">
      <alignment horizontal="center"/>
    </xf>
    <xf numFmtId="3" fontId="0" fillId="2" borderId="0" xfId="0" applyNumberFormat="1" applyFill="1"/>
    <xf numFmtId="0" fontId="3" fillId="2" borderId="0" xfId="0" applyFont="1" applyFill="1" applyAlignment="1">
      <alignment vertical="center"/>
    </xf>
    <xf numFmtId="164" fontId="0" fillId="2" borderId="0" xfId="0" applyNumberForma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65" fontId="0" fillId="2" borderId="0" xfId="0" applyNumberFormat="1" applyFill="1" applyAlignment="1">
      <alignment wrapText="1"/>
    </xf>
    <xf numFmtId="166" fontId="3" fillId="2" borderId="0" xfId="0" applyNumberFormat="1" applyFont="1" applyFill="1" applyAlignment="1">
      <alignment vertical="center"/>
    </xf>
    <xf numFmtId="9" fontId="0" fillId="2" borderId="0" xfId="0" applyNumberForma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4" fillId="3" borderId="18" xfId="0" applyFont="1" applyFill="1" applyBorder="1" applyAlignment="1">
      <alignment horizontal="left"/>
    </xf>
    <xf numFmtId="3" fontId="0" fillId="2" borderId="18" xfId="0" applyNumberFormat="1" applyFill="1" applyBorder="1" applyAlignment="1">
      <alignment horizontal="right"/>
    </xf>
    <xf numFmtId="1" fontId="3" fillId="2" borderId="0" xfId="0" applyNumberFormat="1" applyFont="1" applyFill="1"/>
    <xf numFmtId="168" fontId="0" fillId="2" borderId="0" xfId="0" applyNumberFormat="1" applyFill="1"/>
    <xf numFmtId="169" fontId="0" fillId="2" borderId="0" xfId="0" applyNumberFormat="1" applyFill="1"/>
    <xf numFmtId="0" fontId="0" fillId="3" borderId="0" xfId="0" applyFill="1" applyAlignment="1">
      <alignment horizontal="center"/>
    </xf>
    <xf numFmtId="0" fontId="4" fillId="4" borderId="18" xfId="0" applyFont="1" applyFill="1" applyBorder="1" applyAlignment="1">
      <alignment horizontal="left"/>
    </xf>
    <xf numFmtId="3" fontId="3" fillId="2" borderId="0" xfId="0" applyNumberFormat="1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9" fontId="3" fillId="2" borderId="0" xfId="0" applyNumberFormat="1" applyFont="1" applyFill="1" applyAlignment="1">
      <alignment horizontal="center"/>
    </xf>
    <xf numFmtId="0" fontId="0" fillId="2" borderId="33" xfId="0" applyFill="1" applyBorder="1" applyAlignment="1">
      <alignment horizontal="center"/>
    </xf>
    <xf numFmtId="3" fontId="0" fillId="2" borderId="33" xfId="0" applyNumberFormat="1" applyFill="1" applyBorder="1" applyAlignment="1">
      <alignment horizontal="center"/>
    </xf>
    <xf numFmtId="0" fontId="3" fillId="2" borderId="1" xfId="0" applyFont="1" applyFill="1" applyBorder="1"/>
    <xf numFmtId="0" fontId="3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 wrapText="1"/>
    </xf>
    <xf numFmtId="165" fontId="0" fillId="2" borderId="14" xfId="0" applyNumberForma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8" xfId="0" applyFont="1" applyFill="1" applyBorder="1"/>
    <xf numFmtId="1" fontId="0" fillId="2" borderId="11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66" fontId="3" fillId="2" borderId="11" xfId="0" applyNumberFormat="1" applyFont="1" applyFill="1" applyBorder="1" applyAlignment="1">
      <alignment horizontal="center" vertical="center"/>
    </xf>
    <xf numFmtId="166" fontId="3" fillId="2" borderId="27" xfId="0" applyNumberFormat="1" applyFont="1" applyFill="1" applyBorder="1" applyAlignment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7" fontId="0" fillId="2" borderId="11" xfId="1" applyNumberFormat="1" applyFont="1" applyFill="1" applyBorder="1" applyAlignment="1">
      <alignment horizontal="center"/>
    </xf>
    <xf numFmtId="167" fontId="0" fillId="2" borderId="20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8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9" fontId="0" fillId="2" borderId="32" xfId="0" applyNumberFormat="1" applyFill="1" applyBorder="1" applyAlignment="1">
      <alignment horizontal="center" vertical="center"/>
    </xf>
    <xf numFmtId="0" fontId="3" fillId="2" borderId="27" xfId="0" applyFont="1" applyFill="1" applyBorder="1"/>
    <xf numFmtId="0" fontId="3" fillId="2" borderId="28" xfId="0" applyFont="1" applyFill="1" applyBorder="1"/>
    <xf numFmtId="1" fontId="0" fillId="2" borderId="27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165" fontId="0" fillId="3" borderId="7" xfId="0" applyNumberFormat="1" applyFill="1" applyBorder="1"/>
    <xf numFmtId="165" fontId="0" fillId="3" borderId="18" xfId="0" applyNumberFormat="1" applyFill="1" applyBorder="1"/>
    <xf numFmtId="165" fontId="0" fillId="3" borderId="28" xfId="0" applyNumberFormat="1" applyFill="1" applyBorder="1"/>
    <xf numFmtId="0" fontId="4" fillId="5" borderId="18" xfId="0" applyFont="1" applyFill="1" applyBorder="1" applyAlignment="1">
      <alignment horizontal="left"/>
    </xf>
    <xf numFmtId="0" fontId="0" fillId="5" borderId="18" xfId="0" applyFill="1" applyBorder="1" applyAlignment="1">
      <alignment horizontal="center"/>
    </xf>
    <xf numFmtId="3" fontId="0" fillId="5" borderId="18" xfId="0" applyNumberFormat="1" applyFill="1" applyBorder="1" applyAlignment="1">
      <alignment horizontal="right"/>
    </xf>
    <xf numFmtId="3" fontId="0" fillId="5" borderId="0" xfId="0" applyNumberForma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0" fontId="4" fillId="6" borderId="18" xfId="0" applyFont="1" applyFill="1" applyBorder="1" applyAlignment="1">
      <alignment horizontal="left"/>
    </xf>
    <xf numFmtId="0" fontId="0" fillId="6" borderId="18" xfId="0" applyFill="1" applyBorder="1" applyAlignment="1">
      <alignment horizontal="center"/>
    </xf>
    <xf numFmtId="3" fontId="0" fillId="6" borderId="18" xfId="0" applyNumberFormat="1" applyFill="1" applyBorder="1" applyAlignment="1">
      <alignment horizontal="right"/>
    </xf>
    <xf numFmtId="3" fontId="3" fillId="6" borderId="0" xfId="0" applyNumberFormat="1" applyFont="1" applyFill="1" applyAlignment="1">
      <alignment horizontal="center"/>
    </xf>
    <xf numFmtId="0" fontId="0" fillId="6" borderId="0" xfId="0" applyFill="1"/>
    <xf numFmtId="3" fontId="0" fillId="6" borderId="0" xfId="0" applyNumberFormat="1" applyFill="1"/>
    <xf numFmtId="164" fontId="0" fillId="7" borderId="0" xfId="0" applyNumberFormat="1" applyFill="1"/>
    <xf numFmtId="3" fontId="0" fillId="7" borderId="0" xfId="0" applyNumberFormat="1" applyFill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badan/AppData/Local/Microsoft/Olk/Attachments/ooa-177181e7-1ffc-4682-9bcb-f01fbb51002a/c892230d856b40ecc6dba15d79018f4ddb30e86f34a53c308d0d1c7fdf4d834f/Financovanie%20CTM%20-%20n&#225;vrh%202026%20aktualiz&#225;cia.xlsx" TargetMode="External"/><Relationship Id="rId1" Type="http://schemas.openxmlformats.org/officeDocument/2006/relationships/externalLinkPath" Target="/Users/badan/AppData/Local/Microsoft/Olk/Attachments/ooa-177181e7-1ffc-4682-9bcb-f01fbb51002a/c892230d856b40ecc6dba15d79018f4ddb30e86f34a53c308d0d1c7fdf4d834f/Financovanie%20CTM%20-%20n&#225;vrh%202026%20aktualiz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ody"/>
      <sheetName val="zapíš výsledok"/>
      <sheetName val="HODNOTENIE"/>
      <sheetName val="sumy na trénerov"/>
    </sheetNames>
    <sheetDataSet>
      <sheetData sheetId="0" refreshError="1">
        <row r="1">
          <cell r="B1" t="str">
            <v xml:space="preserve">Bodové ohodnotenie najlepšieho dosiahnutého výsledku pre výpočet finančnej podpory CTM </v>
          </cell>
        </row>
        <row r="2">
          <cell r="E2" t="str">
            <v>od 2021</v>
          </cell>
          <cell r="K2" t="str">
            <v>J IP Celkom</v>
          </cell>
          <cell r="U2" t="str">
            <v>SLP Celkom</v>
          </cell>
        </row>
        <row r="3">
          <cell r="D3" t="str">
            <v>MSJ a K</v>
          </cell>
          <cell r="E3" t="str">
            <v>nové</v>
          </cell>
          <cell r="F3" t="str">
            <v>YOG</v>
          </cell>
          <cell r="G3" t="str">
            <v>nové</v>
          </cell>
          <cell r="H3" t="str">
            <v>OMEJ</v>
          </cell>
          <cell r="I3" t="str">
            <v>nové</v>
          </cell>
          <cell r="J3" t="str">
            <v xml:space="preserve">J IP  </v>
          </cell>
          <cell r="K3" t="str">
            <v>nové</v>
          </cell>
          <cell r="L3" t="str">
            <v xml:space="preserve">IP </v>
          </cell>
          <cell r="N3" t="str">
            <v>EYOF</v>
          </cell>
          <cell r="O3" t="str">
            <v xml:space="preserve">nové </v>
          </cell>
          <cell r="P3" t="str">
            <v xml:space="preserve">ON </v>
          </cell>
          <cell r="Q3" t="str">
            <v xml:space="preserve">nové </v>
          </cell>
          <cell r="R3" t="str">
            <v xml:space="preserve">MSR </v>
          </cell>
          <cell r="S3" t="str">
            <v xml:space="preserve">nové </v>
          </cell>
          <cell r="T3" t="str">
            <v xml:space="preserve">SLP </v>
          </cell>
          <cell r="U3" t="str">
            <v xml:space="preserve">nové </v>
          </cell>
        </row>
        <row r="4">
          <cell r="B4">
            <v>1</v>
          </cell>
          <cell r="D4">
            <v>100</v>
          </cell>
          <cell r="E4">
            <v>100</v>
          </cell>
          <cell r="F4">
            <v>95</v>
          </cell>
          <cell r="G4">
            <v>95</v>
          </cell>
          <cell r="H4">
            <v>90</v>
          </cell>
          <cell r="I4">
            <v>95</v>
          </cell>
          <cell r="J4">
            <v>85</v>
          </cell>
          <cell r="K4">
            <v>95</v>
          </cell>
          <cell r="L4">
            <v>90</v>
          </cell>
          <cell r="N4">
            <v>85</v>
          </cell>
          <cell r="O4">
            <v>85</v>
          </cell>
          <cell r="P4">
            <v>25</v>
          </cell>
          <cell r="Q4">
            <v>20</v>
          </cell>
          <cell r="R4">
            <v>20</v>
          </cell>
          <cell r="S4">
            <v>20</v>
          </cell>
          <cell r="T4">
            <v>18</v>
          </cell>
          <cell r="U4">
            <v>20</v>
          </cell>
        </row>
        <row r="5">
          <cell r="B5">
            <v>2</v>
          </cell>
          <cell r="D5">
            <v>95</v>
          </cell>
          <cell r="E5">
            <v>95</v>
          </cell>
          <cell r="F5">
            <v>90</v>
          </cell>
          <cell r="G5">
            <v>90</v>
          </cell>
          <cell r="H5">
            <v>85</v>
          </cell>
          <cell r="I5">
            <v>90</v>
          </cell>
          <cell r="J5">
            <v>80</v>
          </cell>
          <cell r="K5">
            <v>90</v>
          </cell>
          <cell r="L5">
            <v>85</v>
          </cell>
          <cell r="N5">
            <v>80</v>
          </cell>
          <cell r="O5">
            <v>80</v>
          </cell>
          <cell r="P5">
            <v>21</v>
          </cell>
          <cell r="Q5">
            <v>18</v>
          </cell>
          <cell r="R5">
            <v>18</v>
          </cell>
          <cell r="S5">
            <v>18</v>
          </cell>
          <cell r="T5">
            <v>17</v>
          </cell>
          <cell r="U5">
            <v>18</v>
          </cell>
        </row>
        <row r="6">
          <cell r="B6">
            <v>3</v>
          </cell>
          <cell r="D6">
            <v>90</v>
          </cell>
          <cell r="E6">
            <v>90</v>
          </cell>
          <cell r="F6">
            <v>85</v>
          </cell>
          <cell r="G6">
            <v>85</v>
          </cell>
          <cell r="H6">
            <v>80</v>
          </cell>
          <cell r="I6">
            <v>85</v>
          </cell>
          <cell r="J6">
            <v>75</v>
          </cell>
          <cell r="K6">
            <v>85</v>
          </cell>
          <cell r="L6">
            <v>80</v>
          </cell>
          <cell r="N6">
            <v>75</v>
          </cell>
          <cell r="O6">
            <v>75</v>
          </cell>
          <cell r="P6">
            <v>18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</row>
        <row r="7">
          <cell r="B7">
            <v>4</v>
          </cell>
          <cell r="D7">
            <v>85</v>
          </cell>
          <cell r="E7">
            <v>85</v>
          </cell>
          <cell r="F7">
            <v>80</v>
          </cell>
          <cell r="G7">
            <v>80</v>
          </cell>
          <cell r="H7">
            <v>75</v>
          </cell>
          <cell r="I7">
            <v>80</v>
          </cell>
          <cell r="J7">
            <v>70</v>
          </cell>
          <cell r="K7">
            <v>80</v>
          </cell>
          <cell r="L7">
            <v>75</v>
          </cell>
          <cell r="N7">
            <v>70</v>
          </cell>
          <cell r="O7">
            <v>70</v>
          </cell>
          <cell r="P7">
            <v>15</v>
          </cell>
          <cell r="Q7">
            <v>10</v>
          </cell>
          <cell r="R7">
            <v>13</v>
          </cell>
          <cell r="S7">
            <v>10</v>
          </cell>
          <cell r="T7">
            <v>12</v>
          </cell>
          <cell r="U7">
            <v>10</v>
          </cell>
        </row>
        <row r="8">
          <cell r="B8">
            <v>5</v>
          </cell>
          <cell r="D8">
            <v>80</v>
          </cell>
          <cell r="E8">
            <v>80</v>
          </cell>
          <cell r="F8">
            <v>75</v>
          </cell>
          <cell r="G8">
            <v>75</v>
          </cell>
          <cell r="H8">
            <v>70</v>
          </cell>
          <cell r="I8">
            <v>75</v>
          </cell>
          <cell r="J8">
            <v>65</v>
          </cell>
          <cell r="K8">
            <v>75</v>
          </cell>
          <cell r="L8">
            <v>70</v>
          </cell>
          <cell r="N8">
            <v>65</v>
          </cell>
          <cell r="O8">
            <v>65</v>
          </cell>
          <cell r="P8">
            <v>13</v>
          </cell>
          <cell r="Q8">
            <v>10</v>
          </cell>
          <cell r="R8">
            <v>12</v>
          </cell>
          <cell r="S8">
            <v>10</v>
          </cell>
          <cell r="T8">
            <v>11</v>
          </cell>
          <cell r="U8">
            <v>10</v>
          </cell>
        </row>
        <row r="9">
          <cell r="B9">
            <v>6</v>
          </cell>
          <cell r="D9">
            <v>75</v>
          </cell>
          <cell r="E9">
            <v>75</v>
          </cell>
          <cell r="F9">
            <v>70</v>
          </cell>
          <cell r="G9">
            <v>70</v>
          </cell>
          <cell r="H9">
            <v>65</v>
          </cell>
          <cell r="I9">
            <v>70</v>
          </cell>
          <cell r="J9">
            <v>60</v>
          </cell>
          <cell r="K9">
            <v>70</v>
          </cell>
          <cell r="L9">
            <v>65</v>
          </cell>
          <cell r="N9">
            <v>60</v>
          </cell>
          <cell r="O9">
            <v>60</v>
          </cell>
          <cell r="P9">
            <v>12</v>
          </cell>
          <cell r="Q9">
            <v>10</v>
          </cell>
          <cell r="R9">
            <v>11</v>
          </cell>
          <cell r="S9">
            <v>10</v>
          </cell>
          <cell r="T9">
            <v>10</v>
          </cell>
          <cell r="U9">
            <v>10</v>
          </cell>
        </row>
        <row r="10">
          <cell r="B10">
            <v>7</v>
          </cell>
          <cell r="D10">
            <v>70</v>
          </cell>
          <cell r="E10">
            <v>70</v>
          </cell>
          <cell r="F10">
            <v>65</v>
          </cell>
          <cell r="G10">
            <v>65</v>
          </cell>
          <cell r="H10">
            <v>60</v>
          </cell>
          <cell r="I10">
            <v>65</v>
          </cell>
          <cell r="J10">
            <v>55</v>
          </cell>
          <cell r="K10">
            <v>65</v>
          </cell>
          <cell r="L10">
            <v>60</v>
          </cell>
          <cell r="N10">
            <v>55</v>
          </cell>
          <cell r="O10">
            <v>55</v>
          </cell>
          <cell r="P10">
            <v>11</v>
          </cell>
          <cell r="R10">
            <v>10</v>
          </cell>
          <cell r="S10">
            <v>7</v>
          </cell>
          <cell r="T10">
            <v>9</v>
          </cell>
          <cell r="U10">
            <v>7</v>
          </cell>
        </row>
        <row r="11">
          <cell r="B11">
            <v>8</v>
          </cell>
          <cell r="D11">
            <v>65</v>
          </cell>
          <cell r="E11">
            <v>65</v>
          </cell>
          <cell r="F11">
            <v>60</v>
          </cell>
          <cell r="G11">
            <v>60</v>
          </cell>
          <cell r="H11">
            <v>55</v>
          </cell>
          <cell r="I11">
            <v>60</v>
          </cell>
          <cell r="J11">
            <v>50</v>
          </cell>
          <cell r="K11">
            <v>60</v>
          </cell>
          <cell r="L11">
            <v>55</v>
          </cell>
          <cell r="N11">
            <v>50</v>
          </cell>
          <cell r="O11">
            <v>50</v>
          </cell>
          <cell r="P11">
            <v>10</v>
          </cell>
          <cell r="R11">
            <v>9</v>
          </cell>
          <cell r="S11">
            <v>7</v>
          </cell>
          <cell r="T11">
            <v>8</v>
          </cell>
          <cell r="U11">
            <v>7</v>
          </cell>
        </row>
        <row r="12">
          <cell r="B12">
            <v>9</v>
          </cell>
          <cell r="D12">
            <v>45</v>
          </cell>
          <cell r="E12">
            <v>60</v>
          </cell>
          <cell r="F12">
            <v>40</v>
          </cell>
          <cell r="G12">
            <v>55</v>
          </cell>
          <cell r="H12">
            <v>45</v>
          </cell>
          <cell r="I12">
            <v>55</v>
          </cell>
          <cell r="J12">
            <v>30</v>
          </cell>
          <cell r="K12">
            <v>55</v>
          </cell>
          <cell r="L12">
            <v>45</v>
          </cell>
          <cell r="N12">
            <v>30</v>
          </cell>
          <cell r="O12">
            <v>45</v>
          </cell>
          <cell r="P12">
            <v>9</v>
          </cell>
          <cell r="R12">
            <v>8</v>
          </cell>
          <cell r="S12">
            <v>7</v>
          </cell>
          <cell r="T12">
            <v>7</v>
          </cell>
          <cell r="U12">
            <v>7</v>
          </cell>
        </row>
        <row r="13">
          <cell r="B13">
            <v>10</v>
          </cell>
          <cell r="D13">
            <v>44</v>
          </cell>
          <cell r="E13">
            <v>55</v>
          </cell>
          <cell r="F13">
            <v>39</v>
          </cell>
          <cell r="G13">
            <v>50</v>
          </cell>
          <cell r="H13">
            <v>44</v>
          </cell>
          <cell r="I13">
            <v>50</v>
          </cell>
          <cell r="J13">
            <v>29</v>
          </cell>
          <cell r="K13">
            <v>50</v>
          </cell>
          <cell r="L13">
            <v>44</v>
          </cell>
          <cell r="N13">
            <v>29</v>
          </cell>
          <cell r="O13">
            <v>40</v>
          </cell>
          <cell r="R13">
            <v>7</v>
          </cell>
          <cell r="S13">
            <v>5</v>
          </cell>
          <cell r="T13">
            <v>6</v>
          </cell>
          <cell r="U13">
            <v>5</v>
          </cell>
        </row>
        <row r="14">
          <cell r="B14">
            <v>11</v>
          </cell>
          <cell r="D14">
            <v>43</v>
          </cell>
          <cell r="E14">
            <v>40</v>
          </cell>
          <cell r="F14">
            <v>38</v>
          </cell>
          <cell r="G14">
            <v>35</v>
          </cell>
          <cell r="H14">
            <v>43</v>
          </cell>
          <cell r="I14">
            <v>35</v>
          </cell>
          <cell r="J14">
            <v>28</v>
          </cell>
          <cell r="K14">
            <v>35</v>
          </cell>
          <cell r="L14">
            <v>43</v>
          </cell>
          <cell r="N14">
            <v>28</v>
          </cell>
          <cell r="O14">
            <v>25</v>
          </cell>
          <cell r="R14">
            <v>6</v>
          </cell>
          <cell r="S14">
            <v>5</v>
          </cell>
          <cell r="T14">
            <v>5</v>
          </cell>
          <cell r="U14">
            <v>5</v>
          </cell>
        </row>
        <row r="15">
          <cell r="B15">
            <v>12</v>
          </cell>
          <cell r="D15">
            <v>42</v>
          </cell>
          <cell r="E15">
            <v>40</v>
          </cell>
          <cell r="F15">
            <v>37</v>
          </cell>
          <cell r="G15">
            <v>35</v>
          </cell>
          <cell r="H15">
            <v>42</v>
          </cell>
          <cell r="I15">
            <v>35</v>
          </cell>
          <cell r="J15">
            <v>27</v>
          </cell>
          <cell r="K15">
            <v>35</v>
          </cell>
          <cell r="L15">
            <v>42</v>
          </cell>
          <cell r="N15">
            <v>27</v>
          </cell>
          <cell r="O15">
            <v>25</v>
          </cell>
          <cell r="S15">
            <v>5</v>
          </cell>
          <cell r="U15">
            <v>5</v>
          </cell>
        </row>
        <row r="16">
          <cell r="B16">
            <v>13</v>
          </cell>
          <cell r="D16">
            <v>41</v>
          </cell>
          <cell r="E16">
            <v>40</v>
          </cell>
          <cell r="F16">
            <v>36</v>
          </cell>
          <cell r="G16">
            <v>35</v>
          </cell>
          <cell r="H16">
            <v>41</v>
          </cell>
          <cell r="I16">
            <v>35</v>
          </cell>
          <cell r="J16">
            <v>26</v>
          </cell>
          <cell r="K16">
            <v>35</v>
          </cell>
          <cell r="L16">
            <v>41</v>
          </cell>
          <cell r="N16">
            <v>26</v>
          </cell>
          <cell r="O16">
            <v>25</v>
          </cell>
          <cell r="S16">
            <v>5</v>
          </cell>
          <cell r="U16">
            <v>5</v>
          </cell>
        </row>
        <row r="17">
          <cell r="B17">
            <v>14</v>
          </cell>
          <cell r="D17">
            <v>40</v>
          </cell>
          <cell r="E17">
            <v>39</v>
          </cell>
          <cell r="F17">
            <v>35</v>
          </cell>
          <cell r="G17">
            <v>34</v>
          </cell>
          <cell r="H17">
            <v>40</v>
          </cell>
          <cell r="I17">
            <v>34</v>
          </cell>
          <cell r="J17">
            <v>25</v>
          </cell>
          <cell r="K17">
            <v>34</v>
          </cell>
          <cell r="L17">
            <v>40</v>
          </cell>
          <cell r="N17">
            <v>25</v>
          </cell>
          <cell r="O17">
            <v>25</v>
          </cell>
          <cell r="S17">
            <v>5</v>
          </cell>
          <cell r="U17">
            <v>5</v>
          </cell>
        </row>
        <row r="18">
          <cell r="B18">
            <v>15</v>
          </cell>
          <cell r="D18">
            <v>39</v>
          </cell>
          <cell r="E18">
            <v>39</v>
          </cell>
          <cell r="F18">
            <v>34</v>
          </cell>
          <cell r="G18">
            <v>34</v>
          </cell>
          <cell r="H18">
            <v>39</v>
          </cell>
          <cell r="I18">
            <v>34</v>
          </cell>
          <cell r="J18">
            <v>24</v>
          </cell>
          <cell r="K18">
            <v>34</v>
          </cell>
          <cell r="L18">
            <v>39</v>
          </cell>
          <cell r="N18">
            <v>24</v>
          </cell>
          <cell r="O18">
            <v>25</v>
          </cell>
          <cell r="S18">
            <v>5</v>
          </cell>
          <cell r="U18">
            <v>5</v>
          </cell>
        </row>
        <row r="19">
          <cell r="B19">
            <v>16</v>
          </cell>
          <cell r="D19">
            <v>38</v>
          </cell>
          <cell r="E19">
            <v>39</v>
          </cell>
          <cell r="F19">
            <v>33</v>
          </cell>
          <cell r="G19">
            <v>33</v>
          </cell>
          <cell r="H19">
            <v>38</v>
          </cell>
          <cell r="I19">
            <v>33</v>
          </cell>
          <cell r="J19">
            <v>23</v>
          </cell>
          <cell r="K19">
            <v>33</v>
          </cell>
          <cell r="L19">
            <v>38</v>
          </cell>
          <cell r="N19">
            <v>23</v>
          </cell>
          <cell r="O19">
            <v>24</v>
          </cell>
          <cell r="S19">
            <v>5</v>
          </cell>
          <cell r="U19">
            <v>5</v>
          </cell>
        </row>
        <row r="20">
          <cell r="B20">
            <v>17</v>
          </cell>
          <cell r="D20">
            <v>37</v>
          </cell>
          <cell r="E20">
            <v>38</v>
          </cell>
          <cell r="F20">
            <v>32</v>
          </cell>
          <cell r="G20">
            <v>33</v>
          </cell>
          <cell r="H20">
            <v>37</v>
          </cell>
          <cell r="I20">
            <v>33</v>
          </cell>
          <cell r="J20">
            <v>22</v>
          </cell>
          <cell r="K20">
            <v>33</v>
          </cell>
          <cell r="L20">
            <v>37</v>
          </cell>
          <cell r="N20">
            <v>22</v>
          </cell>
          <cell r="O20">
            <v>24</v>
          </cell>
          <cell r="S20">
            <v>5</v>
          </cell>
          <cell r="U20">
            <v>5</v>
          </cell>
        </row>
        <row r="21">
          <cell r="B21">
            <v>18</v>
          </cell>
          <cell r="D21">
            <v>36</v>
          </cell>
          <cell r="E21">
            <v>38</v>
          </cell>
          <cell r="F21">
            <v>31</v>
          </cell>
          <cell r="G21">
            <v>32</v>
          </cell>
          <cell r="H21">
            <v>36</v>
          </cell>
          <cell r="I21">
            <v>32</v>
          </cell>
          <cell r="J21">
            <v>21</v>
          </cell>
          <cell r="K21">
            <v>32</v>
          </cell>
          <cell r="L21">
            <v>36</v>
          </cell>
          <cell r="N21">
            <v>21</v>
          </cell>
          <cell r="O21">
            <v>24</v>
          </cell>
          <cell r="S21">
            <v>5</v>
          </cell>
          <cell r="U21">
            <v>5</v>
          </cell>
        </row>
        <row r="22">
          <cell r="B22">
            <v>19</v>
          </cell>
          <cell r="D22">
            <v>35</v>
          </cell>
          <cell r="E22">
            <v>38</v>
          </cell>
          <cell r="F22">
            <v>30</v>
          </cell>
          <cell r="G22">
            <v>32</v>
          </cell>
          <cell r="H22">
            <v>35</v>
          </cell>
          <cell r="I22">
            <v>32</v>
          </cell>
          <cell r="J22">
            <v>20</v>
          </cell>
          <cell r="K22">
            <v>32</v>
          </cell>
          <cell r="L22">
            <v>35</v>
          </cell>
          <cell r="N22">
            <v>20</v>
          </cell>
          <cell r="O22">
            <v>23</v>
          </cell>
          <cell r="S22">
            <v>5</v>
          </cell>
          <cell r="U22">
            <v>5</v>
          </cell>
        </row>
        <row r="23">
          <cell r="B23">
            <v>20</v>
          </cell>
          <cell r="D23">
            <v>34</v>
          </cell>
          <cell r="E23">
            <v>37</v>
          </cell>
          <cell r="F23">
            <v>29</v>
          </cell>
          <cell r="G23">
            <v>31</v>
          </cell>
          <cell r="H23">
            <v>34</v>
          </cell>
          <cell r="I23">
            <v>31</v>
          </cell>
          <cell r="J23">
            <v>19</v>
          </cell>
          <cell r="K23">
            <v>31</v>
          </cell>
          <cell r="L23">
            <v>34</v>
          </cell>
          <cell r="N23">
            <v>19</v>
          </cell>
          <cell r="O23">
            <v>23</v>
          </cell>
          <cell r="S23">
            <v>5</v>
          </cell>
          <cell r="U23">
            <v>5</v>
          </cell>
        </row>
        <row r="24">
          <cell r="B24">
            <v>21</v>
          </cell>
          <cell r="D24">
            <v>33</v>
          </cell>
          <cell r="E24">
            <v>34</v>
          </cell>
          <cell r="F24">
            <v>28</v>
          </cell>
          <cell r="G24">
            <v>28</v>
          </cell>
          <cell r="H24">
            <v>33</v>
          </cell>
          <cell r="I24">
            <v>28</v>
          </cell>
          <cell r="J24">
            <v>18</v>
          </cell>
          <cell r="K24">
            <v>28</v>
          </cell>
          <cell r="L24">
            <v>33</v>
          </cell>
          <cell r="N24">
            <v>18</v>
          </cell>
          <cell r="O24">
            <v>20</v>
          </cell>
        </row>
        <row r="25">
          <cell r="B25">
            <v>22</v>
          </cell>
          <cell r="D25">
            <v>32</v>
          </cell>
          <cell r="E25">
            <v>34</v>
          </cell>
          <cell r="F25">
            <v>27</v>
          </cell>
          <cell r="G25">
            <v>28</v>
          </cell>
          <cell r="H25">
            <v>32</v>
          </cell>
          <cell r="I25">
            <v>28</v>
          </cell>
          <cell r="J25">
            <v>17</v>
          </cell>
          <cell r="K25">
            <v>28</v>
          </cell>
          <cell r="L25">
            <v>32</v>
          </cell>
          <cell r="N25">
            <v>17</v>
          </cell>
          <cell r="O25">
            <v>20</v>
          </cell>
        </row>
        <row r="26">
          <cell r="B26">
            <v>23</v>
          </cell>
          <cell r="D26">
            <v>31</v>
          </cell>
          <cell r="E26">
            <v>34</v>
          </cell>
          <cell r="F26">
            <v>26</v>
          </cell>
          <cell r="G26">
            <v>28</v>
          </cell>
          <cell r="H26">
            <v>31</v>
          </cell>
          <cell r="I26">
            <v>28</v>
          </cell>
          <cell r="J26">
            <v>16</v>
          </cell>
          <cell r="K26">
            <v>28</v>
          </cell>
          <cell r="L26">
            <v>31</v>
          </cell>
          <cell r="N26">
            <v>16</v>
          </cell>
          <cell r="O26">
            <v>20</v>
          </cell>
        </row>
        <row r="27">
          <cell r="B27">
            <v>24</v>
          </cell>
          <cell r="D27">
            <v>30</v>
          </cell>
          <cell r="E27">
            <v>33</v>
          </cell>
          <cell r="F27">
            <v>25</v>
          </cell>
          <cell r="G27">
            <v>27</v>
          </cell>
          <cell r="H27">
            <v>30</v>
          </cell>
          <cell r="I27">
            <v>27</v>
          </cell>
          <cell r="J27">
            <v>15</v>
          </cell>
          <cell r="K27">
            <v>27</v>
          </cell>
          <cell r="L27">
            <v>30</v>
          </cell>
          <cell r="N27">
            <v>15</v>
          </cell>
          <cell r="O27">
            <v>19</v>
          </cell>
        </row>
        <row r="28">
          <cell r="B28">
            <v>25</v>
          </cell>
          <cell r="D28">
            <v>29</v>
          </cell>
          <cell r="E28">
            <v>33</v>
          </cell>
          <cell r="F28">
            <v>24</v>
          </cell>
          <cell r="G28">
            <v>27</v>
          </cell>
          <cell r="H28">
            <v>29</v>
          </cell>
          <cell r="I28">
            <v>27</v>
          </cell>
          <cell r="J28">
            <v>14</v>
          </cell>
          <cell r="K28">
            <v>27</v>
          </cell>
          <cell r="L28">
            <v>29</v>
          </cell>
          <cell r="N28">
            <v>14</v>
          </cell>
          <cell r="O28">
            <v>19</v>
          </cell>
        </row>
        <row r="29">
          <cell r="B29">
            <v>26</v>
          </cell>
          <cell r="D29">
            <v>28</v>
          </cell>
          <cell r="E29">
            <v>30</v>
          </cell>
          <cell r="F29">
            <v>23</v>
          </cell>
          <cell r="G29">
            <v>25</v>
          </cell>
          <cell r="H29">
            <v>28</v>
          </cell>
          <cell r="I29">
            <v>25</v>
          </cell>
          <cell r="J29">
            <v>14</v>
          </cell>
          <cell r="K29">
            <v>25</v>
          </cell>
          <cell r="L29">
            <v>28</v>
          </cell>
          <cell r="N29">
            <v>14</v>
          </cell>
          <cell r="O29">
            <v>17</v>
          </cell>
        </row>
        <row r="30">
          <cell r="B30">
            <v>27</v>
          </cell>
          <cell r="D30">
            <v>27</v>
          </cell>
          <cell r="E30">
            <v>29</v>
          </cell>
          <cell r="F30">
            <v>22</v>
          </cell>
          <cell r="G30">
            <v>25</v>
          </cell>
          <cell r="H30">
            <v>27</v>
          </cell>
          <cell r="I30">
            <v>25</v>
          </cell>
          <cell r="J30">
            <v>14</v>
          </cell>
          <cell r="K30">
            <v>25</v>
          </cell>
          <cell r="L30">
            <v>27</v>
          </cell>
          <cell r="N30">
            <v>14</v>
          </cell>
          <cell r="O30">
            <v>17</v>
          </cell>
        </row>
        <row r="31">
          <cell r="B31">
            <v>28</v>
          </cell>
          <cell r="D31">
            <v>26</v>
          </cell>
          <cell r="E31">
            <v>28</v>
          </cell>
          <cell r="F31">
            <v>21</v>
          </cell>
          <cell r="G31">
            <v>24</v>
          </cell>
          <cell r="H31">
            <v>26</v>
          </cell>
          <cell r="I31">
            <v>24</v>
          </cell>
          <cell r="J31">
            <v>14</v>
          </cell>
          <cell r="K31">
            <v>24</v>
          </cell>
          <cell r="L31">
            <v>26</v>
          </cell>
          <cell r="N31">
            <v>14</v>
          </cell>
          <cell r="O31">
            <v>16</v>
          </cell>
        </row>
        <row r="32">
          <cell r="B32">
            <v>29</v>
          </cell>
          <cell r="D32">
            <v>25</v>
          </cell>
          <cell r="E32">
            <v>27</v>
          </cell>
          <cell r="F32">
            <v>20</v>
          </cell>
          <cell r="G32">
            <v>24</v>
          </cell>
          <cell r="H32">
            <v>25</v>
          </cell>
          <cell r="I32">
            <v>24</v>
          </cell>
          <cell r="J32">
            <v>14</v>
          </cell>
          <cell r="K32">
            <v>24</v>
          </cell>
          <cell r="L32">
            <v>25</v>
          </cell>
          <cell r="N32">
            <v>14</v>
          </cell>
          <cell r="O32">
            <v>16</v>
          </cell>
        </row>
        <row r="33">
          <cell r="B33">
            <v>30</v>
          </cell>
          <cell r="D33">
            <v>19</v>
          </cell>
          <cell r="E33">
            <v>26</v>
          </cell>
          <cell r="F33">
            <v>19</v>
          </cell>
          <cell r="G33">
            <v>23</v>
          </cell>
          <cell r="H33">
            <v>24</v>
          </cell>
          <cell r="I33">
            <v>23</v>
          </cell>
          <cell r="J33">
            <v>14</v>
          </cell>
          <cell r="K33">
            <v>23</v>
          </cell>
          <cell r="L33">
            <v>19</v>
          </cell>
          <cell r="N33">
            <v>14</v>
          </cell>
          <cell r="O33">
            <v>15</v>
          </cell>
        </row>
        <row r="34">
          <cell r="B34">
            <v>31</v>
          </cell>
          <cell r="D34">
            <v>23</v>
          </cell>
          <cell r="E34">
            <v>24</v>
          </cell>
          <cell r="F34">
            <v>18</v>
          </cell>
          <cell r="G34">
            <v>20</v>
          </cell>
          <cell r="H34">
            <v>23</v>
          </cell>
          <cell r="I34">
            <v>20</v>
          </cell>
          <cell r="J34">
            <v>14</v>
          </cell>
          <cell r="K34">
            <v>20</v>
          </cell>
          <cell r="L34">
            <v>23</v>
          </cell>
          <cell r="N34">
            <v>14</v>
          </cell>
        </row>
        <row r="35">
          <cell r="B35">
            <v>32</v>
          </cell>
          <cell r="D35">
            <v>22</v>
          </cell>
          <cell r="E35">
            <v>24</v>
          </cell>
          <cell r="F35">
            <v>17</v>
          </cell>
          <cell r="G35">
            <v>18</v>
          </cell>
          <cell r="H35">
            <v>22</v>
          </cell>
          <cell r="I35">
            <v>18</v>
          </cell>
          <cell r="J35">
            <v>14</v>
          </cell>
          <cell r="K35">
            <v>18</v>
          </cell>
          <cell r="L35">
            <v>22</v>
          </cell>
          <cell r="N35">
            <v>14</v>
          </cell>
        </row>
        <row r="36">
          <cell r="B36">
            <v>33</v>
          </cell>
          <cell r="D36">
            <v>21</v>
          </cell>
          <cell r="E36">
            <v>23</v>
          </cell>
          <cell r="F36">
            <v>16</v>
          </cell>
          <cell r="G36">
            <v>18</v>
          </cell>
          <cell r="H36">
            <v>21</v>
          </cell>
          <cell r="I36">
            <v>18</v>
          </cell>
          <cell r="J36">
            <v>14</v>
          </cell>
          <cell r="K36">
            <v>18</v>
          </cell>
          <cell r="L36">
            <v>21</v>
          </cell>
          <cell r="N36">
            <v>14</v>
          </cell>
        </row>
        <row r="37">
          <cell r="B37">
            <v>34</v>
          </cell>
          <cell r="D37">
            <v>20</v>
          </cell>
          <cell r="E37">
            <v>23</v>
          </cell>
          <cell r="F37">
            <v>15</v>
          </cell>
          <cell r="G37">
            <v>17</v>
          </cell>
          <cell r="H37">
            <v>20</v>
          </cell>
          <cell r="I37">
            <v>17</v>
          </cell>
          <cell r="J37">
            <v>14</v>
          </cell>
          <cell r="K37">
            <v>17</v>
          </cell>
          <cell r="L37">
            <v>20</v>
          </cell>
          <cell r="N37">
            <v>14</v>
          </cell>
        </row>
        <row r="38">
          <cell r="B38">
            <v>35</v>
          </cell>
          <cell r="D38">
            <v>19</v>
          </cell>
          <cell r="E38">
            <v>23</v>
          </cell>
          <cell r="F38">
            <v>14</v>
          </cell>
          <cell r="G38">
            <v>17</v>
          </cell>
          <cell r="H38">
            <v>19</v>
          </cell>
          <cell r="I38">
            <v>17</v>
          </cell>
          <cell r="J38">
            <v>14</v>
          </cell>
          <cell r="K38">
            <v>17</v>
          </cell>
          <cell r="L38">
            <v>19</v>
          </cell>
          <cell r="N38">
            <v>14</v>
          </cell>
        </row>
        <row r="39">
          <cell r="B39">
            <v>36</v>
          </cell>
          <cell r="D39">
            <v>18</v>
          </cell>
          <cell r="E39">
            <v>20</v>
          </cell>
          <cell r="F39">
            <v>14</v>
          </cell>
          <cell r="G39">
            <v>16</v>
          </cell>
          <cell r="H39">
            <v>18</v>
          </cell>
          <cell r="I39">
            <v>16</v>
          </cell>
          <cell r="J39">
            <v>14</v>
          </cell>
          <cell r="K39">
            <v>16</v>
          </cell>
          <cell r="L39">
            <v>18</v>
          </cell>
          <cell r="N39">
            <v>14</v>
          </cell>
        </row>
        <row r="40">
          <cell r="B40">
            <v>37</v>
          </cell>
          <cell r="D40">
            <v>17</v>
          </cell>
          <cell r="E40">
            <v>17</v>
          </cell>
          <cell r="F40">
            <v>14</v>
          </cell>
          <cell r="G40">
            <v>16</v>
          </cell>
          <cell r="H40">
            <v>17</v>
          </cell>
          <cell r="I40">
            <v>16</v>
          </cell>
          <cell r="J40">
            <v>14</v>
          </cell>
          <cell r="K40">
            <v>16</v>
          </cell>
          <cell r="L40">
            <v>17</v>
          </cell>
          <cell r="N40">
            <v>14</v>
          </cell>
        </row>
        <row r="41">
          <cell r="B41">
            <v>38</v>
          </cell>
          <cell r="D41">
            <v>16</v>
          </cell>
          <cell r="E41">
            <v>17</v>
          </cell>
          <cell r="F41">
            <v>14</v>
          </cell>
          <cell r="G41">
            <v>15</v>
          </cell>
          <cell r="H41">
            <v>16</v>
          </cell>
          <cell r="I41">
            <v>15</v>
          </cell>
          <cell r="J41">
            <v>14</v>
          </cell>
          <cell r="K41">
            <v>15</v>
          </cell>
          <cell r="L41">
            <v>16</v>
          </cell>
          <cell r="N41">
            <v>14</v>
          </cell>
        </row>
        <row r="42">
          <cell r="B42">
            <v>39</v>
          </cell>
          <cell r="D42">
            <v>15</v>
          </cell>
          <cell r="E42">
            <v>16</v>
          </cell>
          <cell r="F42">
            <v>14</v>
          </cell>
          <cell r="G42">
            <v>15</v>
          </cell>
          <cell r="H42">
            <v>15</v>
          </cell>
          <cell r="I42">
            <v>15</v>
          </cell>
          <cell r="J42">
            <v>14</v>
          </cell>
          <cell r="K42">
            <v>15</v>
          </cell>
          <cell r="L42">
            <v>15</v>
          </cell>
          <cell r="N42">
            <v>14</v>
          </cell>
        </row>
        <row r="43">
          <cell r="B43">
            <v>40</v>
          </cell>
          <cell r="D43">
            <v>14</v>
          </cell>
          <cell r="E43">
            <v>16</v>
          </cell>
          <cell r="F43">
            <v>14</v>
          </cell>
          <cell r="G43">
            <v>14</v>
          </cell>
          <cell r="H43">
            <v>14</v>
          </cell>
          <cell r="I43">
            <v>14</v>
          </cell>
          <cell r="J43">
            <v>14</v>
          </cell>
          <cell r="K43">
            <v>14</v>
          </cell>
          <cell r="L43">
            <v>14</v>
          </cell>
          <cell r="N43">
            <v>14</v>
          </cell>
        </row>
        <row r="44">
          <cell r="B44">
            <v>41</v>
          </cell>
          <cell r="D44">
            <v>14</v>
          </cell>
          <cell r="F44">
            <v>14</v>
          </cell>
          <cell r="H44">
            <v>14</v>
          </cell>
          <cell r="J44">
            <v>14</v>
          </cell>
          <cell r="L44">
            <v>14</v>
          </cell>
          <cell r="N44">
            <v>14</v>
          </cell>
        </row>
        <row r="45">
          <cell r="B45">
            <v>42</v>
          </cell>
          <cell r="D45">
            <v>14</v>
          </cell>
          <cell r="F45">
            <v>14</v>
          </cell>
          <cell r="H45">
            <v>14</v>
          </cell>
          <cell r="J45">
            <v>14</v>
          </cell>
          <cell r="L45">
            <v>14</v>
          </cell>
          <cell r="N45">
            <v>14</v>
          </cell>
        </row>
        <row r="46">
          <cell r="B46">
            <v>43</v>
          </cell>
          <cell r="D46">
            <v>14</v>
          </cell>
          <cell r="F46">
            <v>14</v>
          </cell>
          <cell r="H46">
            <v>14</v>
          </cell>
          <cell r="J46">
            <v>14</v>
          </cell>
          <cell r="L46">
            <v>14</v>
          </cell>
          <cell r="N46">
            <v>14</v>
          </cell>
        </row>
        <row r="47">
          <cell r="B47">
            <v>44</v>
          </cell>
          <cell r="D47">
            <v>14</v>
          </cell>
          <cell r="F47">
            <v>14</v>
          </cell>
          <cell r="H47">
            <v>14</v>
          </cell>
          <cell r="J47">
            <v>14</v>
          </cell>
          <cell r="L47">
            <v>14</v>
          </cell>
          <cell r="N47">
            <v>14</v>
          </cell>
        </row>
        <row r="48">
          <cell r="B48">
            <v>45</v>
          </cell>
          <cell r="D48">
            <v>14</v>
          </cell>
          <cell r="F48">
            <v>14</v>
          </cell>
          <cell r="H48">
            <v>14</v>
          </cell>
          <cell r="J48">
            <v>14</v>
          </cell>
          <cell r="L48">
            <v>14</v>
          </cell>
          <cell r="N48">
            <v>14</v>
          </cell>
        </row>
        <row r="49">
          <cell r="B49">
            <v>46</v>
          </cell>
          <cell r="D49">
            <v>14</v>
          </cell>
          <cell r="F49">
            <v>14</v>
          </cell>
          <cell r="H49">
            <v>14</v>
          </cell>
          <cell r="J49">
            <v>14</v>
          </cell>
          <cell r="L49">
            <v>14</v>
          </cell>
          <cell r="N49">
            <v>14</v>
          </cell>
        </row>
        <row r="50">
          <cell r="B50">
            <v>47</v>
          </cell>
          <cell r="D50">
            <v>14</v>
          </cell>
          <cell r="F50">
            <v>14</v>
          </cell>
          <cell r="H50">
            <v>14</v>
          </cell>
          <cell r="J50">
            <v>14</v>
          </cell>
          <cell r="L50">
            <v>14</v>
          </cell>
          <cell r="N50">
            <v>14</v>
          </cell>
        </row>
        <row r="51">
          <cell r="B51">
            <v>48</v>
          </cell>
          <cell r="D51">
            <v>14</v>
          </cell>
          <cell r="F51">
            <v>14</v>
          </cell>
          <cell r="H51">
            <v>14</v>
          </cell>
          <cell r="J51">
            <v>14</v>
          </cell>
          <cell r="L51">
            <v>14</v>
          </cell>
          <cell r="N51">
            <v>14</v>
          </cell>
        </row>
        <row r="52">
          <cell r="B52">
            <v>49</v>
          </cell>
          <cell r="D52">
            <v>14</v>
          </cell>
          <cell r="F52">
            <v>14</v>
          </cell>
          <cell r="H52">
            <v>14</v>
          </cell>
          <cell r="J52">
            <v>14</v>
          </cell>
          <cell r="L52">
            <v>14</v>
          </cell>
          <cell r="N52">
            <v>14</v>
          </cell>
        </row>
        <row r="53">
          <cell r="B53">
            <v>50</v>
          </cell>
          <cell r="D53">
            <v>14</v>
          </cell>
          <cell r="F53">
            <v>14</v>
          </cell>
          <cell r="H53">
            <v>14</v>
          </cell>
          <cell r="J53">
            <v>14</v>
          </cell>
          <cell r="L53">
            <v>14</v>
          </cell>
          <cell r="N53">
            <v>14</v>
          </cell>
        </row>
      </sheetData>
      <sheetData sheetId="1" refreshError="1">
        <row r="3">
          <cell r="C3" t="str">
            <v>meno:</v>
          </cell>
          <cell r="D3" t="str">
            <v>Klub</v>
          </cell>
          <cell r="E3" t="str">
            <v>Tréner</v>
          </cell>
          <cell r="G3" t="str">
            <v>MSJ a K</v>
          </cell>
          <cell r="H3" t="str">
            <v>YOG</v>
          </cell>
          <cell r="M3" t="str">
            <v xml:space="preserve">MSR </v>
          </cell>
          <cell r="N3" t="str">
            <v>SLP</v>
          </cell>
        </row>
        <row r="4">
          <cell r="B4">
            <v>1</v>
          </cell>
          <cell r="C4" t="str">
            <v xml:space="preserve">VOZÁROVÁ Klára </v>
          </cell>
          <cell r="D4" t="str">
            <v xml:space="preserve">BIAMANIA </v>
          </cell>
          <cell r="F4" t="str">
            <v xml:space="preserve">BIAMANIA </v>
          </cell>
          <cell r="M4">
            <v>2</v>
          </cell>
          <cell r="N4">
            <v>4</v>
          </cell>
        </row>
        <row r="5">
          <cell r="B5">
            <v>2</v>
          </cell>
          <cell r="C5" t="str">
            <v xml:space="preserve">ORAVEC Marek </v>
          </cell>
          <cell r="D5" t="str">
            <v xml:space="preserve">BIAMANIA </v>
          </cell>
          <cell r="F5" t="str">
            <v xml:space="preserve">BIAMANIA </v>
          </cell>
          <cell r="M5">
            <v>2</v>
          </cell>
          <cell r="N5">
            <v>5</v>
          </cell>
        </row>
        <row r="6">
          <cell r="B6">
            <v>3</v>
          </cell>
          <cell r="C6" t="str">
            <v xml:space="preserve">MIKOLAJ Pavol </v>
          </cell>
          <cell r="D6" t="str">
            <v xml:space="preserve">BIAMANIA </v>
          </cell>
          <cell r="F6" t="str">
            <v xml:space="preserve">BIAMANIA </v>
          </cell>
          <cell r="M6">
            <v>2</v>
          </cell>
          <cell r="N6">
            <v>2</v>
          </cell>
        </row>
        <row r="7">
          <cell r="B7">
            <v>4</v>
          </cell>
          <cell r="C7" t="str">
            <v xml:space="preserve">MALÍKOVÁ Ema </v>
          </cell>
          <cell r="D7" t="str">
            <v xml:space="preserve">BIAMANIA </v>
          </cell>
          <cell r="F7" t="str">
            <v xml:space="preserve">BIAMANIA </v>
          </cell>
          <cell r="G7">
            <v>23</v>
          </cell>
          <cell r="M7">
            <v>1</v>
          </cell>
          <cell r="N7">
            <v>1</v>
          </cell>
        </row>
        <row r="8">
          <cell r="B8">
            <v>5</v>
          </cell>
          <cell r="C8" t="str">
            <v xml:space="preserve">ŠTULAJTEROVÁ Nella </v>
          </cell>
          <cell r="D8" t="str">
            <v xml:space="preserve">BIAMANIA </v>
          </cell>
          <cell r="F8" t="str">
            <v xml:space="preserve">BIAMANIA </v>
          </cell>
          <cell r="M8">
            <v>4</v>
          </cell>
          <cell r="N8">
            <v>6</v>
          </cell>
        </row>
        <row r="9">
          <cell r="B9">
            <v>6</v>
          </cell>
          <cell r="C9" t="str">
            <v xml:space="preserve">DONCS Filip </v>
          </cell>
          <cell r="D9" t="str">
            <v xml:space="preserve">BIAMANIA </v>
          </cell>
          <cell r="F9" t="str">
            <v xml:space="preserve">BIAMANIA </v>
          </cell>
          <cell r="M9">
            <v>1</v>
          </cell>
          <cell r="N9">
            <v>1</v>
          </cell>
        </row>
        <row r="10">
          <cell r="B10">
            <v>7</v>
          </cell>
          <cell r="C10" t="str">
            <v xml:space="preserve">DORNIAK Kevin </v>
          </cell>
          <cell r="D10" t="str">
            <v xml:space="preserve">BIAMANIA </v>
          </cell>
          <cell r="F10" t="str">
            <v xml:space="preserve">BIAMANIA </v>
          </cell>
          <cell r="M10">
            <v>2</v>
          </cell>
          <cell r="N10">
            <v>3</v>
          </cell>
        </row>
        <row r="11">
          <cell r="B11">
            <v>8</v>
          </cell>
          <cell r="C11" t="str">
            <v xml:space="preserve">HUTKA Jakub </v>
          </cell>
          <cell r="D11" t="str">
            <v xml:space="preserve">BIAMANIA </v>
          </cell>
          <cell r="F11" t="str">
            <v xml:space="preserve">BIAMANIA </v>
          </cell>
          <cell r="M11">
            <v>3</v>
          </cell>
        </row>
        <row r="12">
          <cell r="B12">
            <v>9</v>
          </cell>
          <cell r="C12" t="str">
            <v xml:space="preserve">KEPKO Michal </v>
          </cell>
          <cell r="D12" t="str">
            <v xml:space="preserve">BIAMANIA </v>
          </cell>
          <cell r="F12" t="str">
            <v xml:space="preserve">BIAMANIA </v>
          </cell>
          <cell r="M12">
            <v>2</v>
          </cell>
          <cell r="N12">
            <v>4</v>
          </cell>
        </row>
        <row r="13">
          <cell r="B13">
            <v>10</v>
          </cell>
          <cell r="C13" t="str">
            <v xml:space="preserve">TKÁČ Tadeáš </v>
          </cell>
          <cell r="D13" t="str">
            <v xml:space="preserve">BIAMANIA </v>
          </cell>
          <cell r="F13" t="str">
            <v xml:space="preserve">BIAMANIA </v>
          </cell>
          <cell r="M13">
            <v>1</v>
          </cell>
          <cell r="N13">
            <v>2</v>
          </cell>
        </row>
        <row r="14">
          <cell r="B14">
            <v>11</v>
          </cell>
          <cell r="C14" t="str">
            <v xml:space="preserve">SEGEČOVÁ Valentína </v>
          </cell>
          <cell r="D14" t="str">
            <v xml:space="preserve">BIAMANIA </v>
          </cell>
          <cell r="F14" t="str">
            <v xml:space="preserve">BIAMANIA </v>
          </cell>
          <cell r="M14">
            <v>3</v>
          </cell>
          <cell r="N14">
            <v>4</v>
          </cell>
        </row>
        <row r="15">
          <cell r="B15">
            <v>12</v>
          </cell>
          <cell r="C15" t="str">
            <v>GARAJ Jakub</v>
          </cell>
          <cell r="D15" t="str">
            <v xml:space="preserve">BIAMANIA </v>
          </cell>
        </row>
        <row r="16">
          <cell r="B16">
            <v>13</v>
          </cell>
          <cell r="C16" t="str">
            <v xml:space="preserve">MOLNÁROVÁ Eliška </v>
          </cell>
          <cell r="D16" t="str">
            <v xml:space="preserve">MATWAY </v>
          </cell>
          <cell r="F16" t="str">
            <v>OSRBLIE</v>
          </cell>
          <cell r="M16">
            <v>6</v>
          </cell>
          <cell r="N16">
            <v>6</v>
          </cell>
        </row>
        <row r="17">
          <cell r="B17">
            <v>14</v>
          </cell>
          <cell r="C17" t="str">
            <v xml:space="preserve">LIPTAIOVÁ Adéla </v>
          </cell>
          <cell r="D17" t="str">
            <v xml:space="preserve">MATWAY </v>
          </cell>
          <cell r="F17" t="str">
            <v>OSRBLIE</v>
          </cell>
          <cell r="M17">
            <v>3</v>
          </cell>
          <cell r="N17">
            <v>1</v>
          </cell>
        </row>
        <row r="18">
          <cell r="B18">
            <v>15</v>
          </cell>
          <cell r="C18" t="str">
            <v xml:space="preserve">KOVÁČ Ján </v>
          </cell>
          <cell r="D18" t="str">
            <v xml:space="preserve">MATWAY </v>
          </cell>
          <cell r="F18" t="str">
            <v>OSRBLIE</v>
          </cell>
          <cell r="G18">
            <v>26</v>
          </cell>
          <cell r="M18">
            <v>1</v>
          </cell>
          <cell r="N18">
            <v>3</v>
          </cell>
        </row>
        <row r="19">
          <cell r="B19">
            <v>16</v>
          </cell>
          <cell r="C19" t="str">
            <v xml:space="preserve">KOVÁČOVÁ Mia </v>
          </cell>
          <cell r="D19" t="str">
            <v xml:space="preserve">MATWAY </v>
          </cell>
          <cell r="F19" t="str">
            <v>OSRBLIE</v>
          </cell>
          <cell r="M19">
            <v>1</v>
          </cell>
          <cell r="N19">
            <v>2</v>
          </cell>
        </row>
        <row r="20">
          <cell r="B20">
            <v>17</v>
          </cell>
          <cell r="C20" t="str">
            <v xml:space="preserve">ŠUŠKOVÁ Sofia </v>
          </cell>
          <cell r="D20" t="str">
            <v xml:space="preserve">MATWAY </v>
          </cell>
          <cell r="F20" t="str">
            <v>OSRBLIE</v>
          </cell>
          <cell r="M20">
            <v>4</v>
          </cell>
          <cell r="N20">
            <v>6</v>
          </cell>
        </row>
        <row r="21">
          <cell r="B21">
            <v>18</v>
          </cell>
          <cell r="C21" t="str">
            <v xml:space="preserve">BELICAJ Sebastián </v>
          </cell>
          <cell r="D21" t="str">
            <v xml:space="preserve">SKPBRA </v>
          </cell>
          <cell r="F21" t="str">
            <v>OSRBLIE</v>
          </cell>
          <cell r="G21">
            <v>30</v>
          </cell>
          <cell r="M21">
            <v>1</v>
          </cell>
          <cell r="N21">
            <v>2</v>
          </cell>
        </row>
        <row r="22">
          <cell r="B22">
            <v>19</v>
          </cell>
          <cell r="C22" t="str">
            <v xml:space="preserve">HANUSOVÁ Laura </v>
          </cell>
          <cell r="D22" t="str">
            <v xml:space="preserve">SKPBRA </v>
          </cell>
          <cell r="F22" t="str">
            <v>OSRBLIE</v>
          </cell>
          <cell r="M22">
            <v>2</v>
          </cell>
          <cell r="N22">
            <v>2</v>
          </cell>
        </row>
        <row r="23">
          <cell r="B23">
            <v>20</v>
          </cell>
          <cell r="C23" t="str">
            <v xml:space="preserve">RUSKO Erik </v>
          </cell>
          <cell r="D23" t="str">
            <v>Sokol Králiky</v>
          </cell>
          <cell r="F23" t="str">
            <v>OSRBLIE</v>
          </cell>
          <cell r="M23">
            <v>3</v>
          </cell>
          <cell r="N23">
            <v>4</v>
          </cell>
        </row>
        <row r="24">
          <cell r="B24">
            <v>21</v>
          </cell>
          <cell r="C24" t="str">
            <v xml:space="preserve">PANČÍKOVÁ Paulína </v>
          </cell>
          <cell r="D24" t="str">
            <v xml:space="preserve">KBCBALOG </v>
          </cell>
          <cell r="F24" t="str">
            <v>OSRBLIE</v>
          </cell>
          <cell r="M24">
            <v>1</v>
          </cell>
          <cell r="N24">
            <v>1</v>
          </cell>
        </row>
        <row r="25">
          <cell r="B25">
            <v>22</v>
          </cell>
          <cell r="C25" t="str">
            <v xml:space="preserve">VORKOVÁ Lucia </v>
          </cell>
          <cell r="D25" t="str">
            <v xml:space="preserve">SKSKALITE </v>
          </cell>
          <cell r="F25" t="str">
            <v>OSRBLIE</v>
          </cell>
          <cell r="M25">
            <v>1</v>
          </cell>
          <cell r="N25">
            <v>2</v>
          </cell>
        </row>
        <row r="26">
          <cell r="B26">
            <v>23</v>
          </cell>
          <cell r="C26" t="str">
            <v xml:space="preserve">KOCÚROVÁ Ella </v>
          </cell>
          <cell r="D26" t="str">
            <v xml:space="preserve">SKSKALITE </v>
          </cell>
          <cell r="F26" t="str">
            <v>OSRBLIE</v>
          </cell>
          <cell r="M26">
            <v>2</v>
          </cell>
          <cell r="N26">
            <v>7</v>
          </cell>
        </row>
        <row r="27">
          <cell r="B27">
            <v>24</v>
          </cell>
          <cell r="C27" t="str">
            <v xml:space="preserve">GAJDOŠOVCI Oliver </v>
          </cell>
          <cell r="D27" t="str">
            <v xml:space="preserve">FANTEAMBB </v>
          </cell>
          <cell r="F27" t="str">
            <v>OSRBLIE</v>
          </cell>
          <cell r="G27">
            <v>34</v>
          </cell>
          <cell r="M27">
            <v>1</v>
          </cell>
          <cell r="N27">
            <v>2</v>
          </cell>
        </row>
        <row r="28">
          <cell r="B28">
            <v>25</v>
          </cell>
          <cell r="C28" t="str">
            <v xml:space="preserve">KAPRÁLOVÁ Anna </v>
          </cell>
          <cell r="D28" t="str">
            <v xml:space="preserve">UMBBIATEAM </v>
          </cell>
          <cell r="F28" t="str">
            <v>OSRBLIE</v>
          </cell>
          <cell r="M28">
            <v>2</v>
          </cell>
          <cell r="N28">
            <v>2</v>
          </cell>
        </row>
        <row r="29">
          <cell r="B29">
            <v>26</v>
          </cell>
          <cell r="C29" t="str">
            <v xml:space="preserve">ŠVANTNEROVÁ Jela </v>
          </cell>
          <cell r="D29" t="str">
            <v xml:space="preserve">SKPBB </v>
          </cell>
          <cell r="F29" t="str">
            <v>ŠKPBB</v>
          </cell>
          <cell r="M29">
            <v>1</v>
          </cell>
          <cell r="N29">
            <v>7</v>
          </cell>
        </row>
        <row r="30">
          <cell r="B30">
            <v>27</v>
          </cell>
          <cell r="C30" t="str">
            <v xml:space="preserve">SKLENÁRIK Markus </v>
          </cell>
          <cell r="D30" t="str">
            <v xml:space="preserve">SKPBB </v>
          </cell>
          <cell r="F30" t="str">
            <v>ŠKPBB</v>
          </cell>
          <cell r="G30">
            <v>1</v>
          </cell>
          <cell r="K30">
            <v>4</v>
          </cell>
          <cell r="L30">
            <v>10</v>
          </cell>
          <cell r="M30">
            <v>1</v>
          </cell>
          <cell r="N30">
            <v>1</v>
          </cell>
        </row>
        <row r="31">
          <cell r="B31">
            <v>28</v>
          </cell>
          <cell r="C31" t="str">
            <v xml:space="preserve">KRIŠTOFÍK Šimon </v>
          </cell>
          <cell r="D31" t="str">
            <v xml:space="preserve">SKPBB </v>
          </cell>
          <cell r="F31" t="str">
            <v>ŠKPBB</v>
          </cell>
          <cell r="M31">
            <v>2</v>
          </cell>
          <cell r="N31">
            <v>3</v>
          </cell>
        </row>
        <row r="32">
          <cell r="B32">
            <v>29</v>
          </cell>
          <cell r="C32" t="str">
            <v xml:space="preserve">SCHÖN Adam </v>
          </cell>
          <cell r="D32" t="str">
            <v xml:space="preserve">SKPBB </v>
          </cell>
        </row>
        <row r="33">
          <cell r="B33">
            <v>30</v>
          </cell>
          <cell r="C33" t="str">
            <v xml:space="preserve">FEDOROVÁ Barbora </v>
          </cell>
          <cell r="D33" t="str">
            <v xml:space="preserve">SKPBB </v>
          </cell>
          <cell r="F33" t="str">
            <v>ŠKPBB</v>
          </cell>
          <cell r="G33">
            <v>17</v>
          </cell>
          <cell r="M33">
            <v>1</v>
          </cell>
          <cell r="N33">
            <v>8</v>
          </cell>
        </row>
        <row r="34">
          <cell r="B34">
            <v>31</v>
          </cell>
          <cell r="C34" t="str">
            <v xml:space="preserve">ŠUHAJDA Tomáš </v>
          </cell>
          <cell r="D34" t="str">
            <v xml:space="preserve">SKPBB </v>
          </cell>
          <cell r="F34" t="str">
            <v>ŠKPBB</v>
          </cell>
          <cell r="M34">
            <v>1</v>
          </cell>
          <cell r="N34">
            <v>1</v>
          </cell>
        </row>
        <row r="35">
          <cell r="B35">
            <v>32</v>
          </cell>
          <cell r="C35" t="str">
            <v xml:space="preserve">TKÁČ Viktor </v>
          </cell>
          <cell r="D35" t="str">
            <v xml:space="preserve">SKPBB </v>
          </cell>
          <cell r="F35" t="str">
            <v>ŠKPBB</v>
          </cell>
          <cell r="M35">
            <v>3</v>
          </cell>
          <cell r="N35">
            <v>5</v>
          </cell>
        </row>
        <row r="36">
          <cell r="B36">
            <v>33</v>
          </cell>
          <cell r="C36" t="str">
            <v xml:space="preserve">ZLEVSKÝ Filip </v>
          </cell>
          <cell r="D36" t="str">
            <v xml:space="preserve">SKPBB </v>
          </cell>
        </row>
        <row r="37">
          <cell r="B37">
            <v>34</v>
          </cell>
          <cell r="C37" t="str">
            <v xml:space="preserve">CIMERMANOVÁ Vivien </v>
          </cell>
          <cell r="D37" t="str">
            <v xml:space="preserve">SKPBB </v>
          </cell>
          <cell r="F37" t="str">
            <v>ŠKPBB</v>
          </cell>
          <cell r="M37">
            <v>3</v>
          </cell>
          <cell r="N37">
            <v>3</v>
          </cell>
        </row>
        <row r="38">
          <cell r="B38">
            <v>35</v>
          </cell>
          <cell r="C38" t="str">
            <v xml:space="preserve">DUDÁŠOVÁ Veronika </v>
          </cell>
          <cell r="D38" t="str">
            <v xml:space="preserve">SKPBB </v>
          </cell>
          <cell r="F38" t="str">
            <v>ŠKPBB</v>
          </cell>
          <cell r="M38">
            <v>5</v>
          </cell>
          <cell r="N38">
            <v>4</v>
          </cell>
        </row>
        <row r="39">
          <cell r="B39">
            <v>36</v>
          </cell>
          <cell r="C39" t="str">
            <v xml:space="preserve">OBRTANEC Richard </v>
          </cell>
          <cell r="D39" t="str">
            <v xml:space="preserve">SKPBB </v>
          </cell>
          <cell r="F39" t="str">
            <v>ŠKPBB</v>
          </cell>
          <cell r="M39">
            <v>1</v>
          </cell>
          <cell r="N39">
            <v>2</v>
          </cell>
        </row>
        <row r="40">
          <cell r="B40">
            <v>37</v>
          </cell>
          <cell r="C40" t="str">
            <v xml:space="preserve">VAŠICOVÁ Aneta </v>
          </cell>
          <cell r="D40" t="str">
            <v xml:space="preserve">SKPBB </v>
          </cell>
          <cell r="F40" t="str">
            <v>ŠKPBB</v>
          </cell>
          <cell r="M40">
            <v>3</v>
          </cell>
          <cell r="N40">
            <v>3</v>
          </cell>
        </row>
        <row r="41">
          <cell r="B41">
            <v>38</v>
          </cell>
          <cell r="C41" t="str">
            <v xml:space="preserve">FRAŇOVÁ Lilou </v>
          </cell>
          <cell r="D41" t="str">
            <v xml:space="preserve">SKPBB </v>
          </cell>
          <cell r="F41" t="str">
            <v>ŠKPBB</v>
          </cell>
          <cell r="M41">
            <v>2</v>
          </cell>
          <cell r="N41">
            <v>2</v>
          </cell>
        </row>
        <row r="42">
          <cell r="B42">
            <v>39</v>
          </cell>
          <cell r="C42" t="str">
            <v xml:space="preserve">PATRÁŠOVÁ Dominika </v>
          </cell>
          <cell r="D42" t="str">
            <v xml:space="preserve">OZSELCE </v>
          </cell>
          <cell r="F42" t="str">
            <v>ŠKPBB</v>
          </cell>
          <cell r="G42">
            <v>37</v>
          </cell>
          <cell r="M42">
            <v>2</v>
          </cell>
          <cell r="N42">
            <v>7</v>
          </cell>
        </row>
        <row r="43">
          <cell r="B43">
            <v>40</v>
          </cell>
          <cell r="C43" t="str">
            <v xml:space="preserve">PALGUTA Dávid </v>
          </cell>
          <cell r="D43" t="str">
            <v xml:space="preserve">SKRK </v>
          </cell>
          <cell r="F43" t="str">
            <v xml:space="preserve">TATRANHYBE </v>
          </cell>
          <cell r="M43">
            <v>1</v>
          </cell>
          <cell r="N43">
            <v>3</v>
          </cell>
        </row>
        <row r="44">
          <cell r="B44">
            <v>41</v>
          </cell>
          <cell r="C44" t="str">
            <v xml:space="preserve">KAZÁR Jerguš </v>
          </cell>
          <cell r="D44" t="str">
            <v xml:space="preserve">SKZP </v>
          </cell>
          <cell r="F44" t="str">
            <v xml:space="preserve">TATRANHYBE </v>
          </cell>
          <cell r="M44">
            <v>2</v>
          </cell>
          <cell r="N44">
            <v>1</v>
          </cell>
        </row>
        <row r="45">
          <cell r="B45">
            <v>42</v>
          </cell>
          <cell r="C45" t="str">
            <v xml:space="preserve">JIRMER Gregor </v>
          </cell>
          <cell r="D45" t="str">
            <v xml:space="preserve">SKZP </v>
          </cell>
          <cell r="F45" t="str">
            <v xml:space="preserve">TATRANHYBE </v>
          </cell>
          <cell r="M45">
            <v>3</v>
          </cell>
          <cell r="N45">
            <v>4</v>
          </cell>
        </row>
        <row r="46">
          <cell r="B46">
            <v>43</v>
          </cell>
          <cell r="C46" t="str">
            <v xml:space="preserve">PODOLSKÁ Emma Lilie </v>
          </cell>
          <cell r="D46" t="str">
            <v xml:space="preserve">SKZP </v>
          </cell>
          <cell r="F46" t="str">
            <v xml:space="preserve">TATRANHYBE </v>
          </cell>
          <cell r="M46">
            <v>1</v>
          </cell>
          <cell r="N46">
            <v>1</v>
          </cell>
        </row>
        <row r="47">
          <cell r="B47">
            <v>44</v>
          </cell>
          <cell r="C47" t="str">
            <v xml:space="preserve">JACKOVÁ Nina </v>
          </cell>
          <cell r="D47" t="str">
            <v xml:space="preserve">TATRANHYBE </v>
          </cell>
          <cell r="F47" t="str">
            <v xml:space="preserve">TATRANHYBE </v>
          </cell>
          <cell r="M47">
            <v>1</v>
          </cell>
          <cell r="N47">
            <v>5</v>
          </cell>
        </row>
        <row r="48">
          <cell r="B48">
            <v>45</v>
          </cell>
          <cell r="C48" t="str">
            <v xml:space="preserve">ADAMOV Michal </v>
          </cell>
          <cell r="D48" t="str">
            <v xml:space="preserve">TATRANHYBE </v>
          </cell>
          <cell r="F48" t="str">
            <v xml:space="preserve">TATRANHYBE </v>
          </cell>
          <cell r="G48">
            <v>26</v>
          </cell>
          <cell r="N48">
            <v>5</v>
          </cell>
        </row>
        <row r="49">
          <cell r="B49">
            <v>46</v>
          </cell>
          <cell r="C49" t="str">
            <v xml:space="preserve">GARGULÁKOVÁ Alžbeta </v>
          </cell>
          <cell r="D49" t="str">
            <v xml:space="preserve">TATRANHYBE </v>
          </cell>
          <cell r="F49" t="str">
            <v xml:space="preserve">TATRANHYBE </v>
          </cell>
          <cell r="M49">
            <v>4</v>
          </cell>
          <cell r="N49">
            <v>8</v>
          </cell>
        </row>
        <row r="50">
          <cell r="B50">
            <v>47</v>
          </cell>
          <cell r="C50" t="str">
            <v xml:space="preserve">ADAMOV Ján </v>
          </cell>
          <cell r="D50" t="str">
            <v xml:space="preserve">TATRANHYBE </v>
          </cell>
          <cell r="F50" t="str">
            <v xml:space="preserve">TATRANHYBE </v>
          </cell>
          <cell r="M50">
            <v>1</v>
          </cell>
          <cell r="N50">
            <v>4</v>
          </cell>
        </row>
        <row r="51">
          <cell r="B51">
            <v>48</v>
          </cell>
          <cell r="C51" t="str">
            <v xml:space="preserve">STRAKOVÁ Michaela </v>
          </cell>
          <cell r="D51" t="str">
            <v xml:space="preserve">TATRANHYBE </v>
          </cell>
          <cell r="F51" t="str">
            <v xml:space="preserve">TATRANHYBE </v>
          </cell>
          <cell r="G51">
            <v>1</v>
          </cell>
          <cell r="K51">
            <v>3</v>
          </cell>
          <cell r="L51">
            <v>10</v>
          </cell>
          <cell r="M51">
            <v>1</v>
          </cell>
          <cell r="N51">
            <v>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8"/>
  <sheetViews>
    <sheetView tabSelected="1" topLeftCell="H60" workbookViewId="0">
      <selection activeCell="AD30" sqref="AD30"/>
    </sheetView>
  </sheetViews>
  <sheetFormatPr defaultColWidth="10.44140625" defaultRowHeight="14.4" x14ac:dyDescent="0.3"/>
  <cols>
    <col min="1" max="1" width="10.44140625" style="1"/>
    <col min="2" max="2" width="6.6640625" style="1" customWidth="1"/>
    <col min="3" max="3" width="21.77734375" style="1" customWidth="1"/>
    <col min="4" max="4" width="20" style="1" bestFit="1" customWidth="1"/>
    <col min="5" max="5" width="11.88671875" style="1" customWidth="1"/>
    <col min="6" max="6" width="14.33203125" style="1" customWidth="1"/>
    <col min="7" max="7" width="11.21875" style="1" customWidth="1"/>
    <col min="8" max="8" width="10.21875" style="1" customWidth="1"/>
    <col min="9" max="9" width="11.77734375" style="1" customWidth="1"/>
    <col min="10" max="14" width="10.44140625" style="1"/>
    <col min="15" max="15" width="2.109375" style="1" customWidth="1"/>
    <col min="16" max="16" width="10.44140625" style="1"/>
    <col min="17" max="17" width="12.88671875" style="1" bestFit="1" customWidth="1"/>
    <col min="18" max="18" width="8.5546875" style="1" customWidth="1"/>
    <col min="19" max="19" width="8" style="3" customWidth="1"/>
    <col min="20" max="20" width="5.44140625" style="3" customWidth="1"/>
    <col min="21" max="21" width="10.21875" style="3" hidden="1" customWidth="1"/>
    <col min="22" max="22" width="17.6640625" style="3" hidden="1" customWidth="1"/>
    <col min="23" max="24" width="13.109375" style="35" hidden="1" customWidth="1"/>
    <col min="25" max="25" width="21.109375" style="1" hidden="1" customWidth="1"/>
    <col min="26" max="26" width="16.88671875" style="1" customWidth="1"/>
    <col min="27" max="27" width="19.5546875" style="1" customWidth="1"/>
    <col min="28" max="28" width="24.5546875" style="1" customWidth="1"/>
    <col min="29" max="29" width="18.109375" style="1" customWidth="1"/>
    <col min="30" max="30" width="20.88671875" style="1" customWidth="1"/>
    <col min="31" max="16384" width="10.44140625" style="1"/>
  </cols>
  <sheetData>
    <row r="1" spans="2:29" ht="15" thickBot="1" x14ac:dyDescent="0.35">
      <c r="R1" s="2" t="s">
        <v>0</v>
      </c>
    </row>
    <row r="2" spans="2:29" x14ac:dyDescent="0.3">
      <c r="M2" s="76" t="s">
        <v>4</v>
      </c>
      <c r="N2" s="77"/>
      <c r="O2" s="9"/>
      <c r="P2" s="78">
        <v>22000</v>
      </c>
      <c r="Q2" s="79"/>
      <c r="R2" s="10">
        <f>I68</f>
        <v>48000</v>
      </c>
    </row>
    <row r="3" spans="2:29" x14ac:dyDescent="0.3">
      <c r="M3" s="83" t="s">
        <v>11</v>
      </c>
      <c r="N3" s="84"/>
      <c r="O3" s="13"/>
      <c r="P3" s="85">
        <v>48</v>
      </c>
      <c r="Q3" s="86"/>
      <c r="R3" s="14"/>
      <c r="S3" s="15"/>
    </row>
    <row r="4" spans="2:29" x14ac:dyDescent="0.3">
      <c r="M4" s="83" t="s">
        <v>16</v>
      </c>
      <c r="N4" s="84"/>
      <c r="O4" s="13"/>
      <c r="P4" s="85">
        <v>250</v>
      </c>
      <c r="Q4" s="86"/>
      <c r="R4" s="14"/>
      <c r="S4" s="15"/>
    </row>
    <row r="5" spans="2:29" x14ac:dyDescent="0.3">
      <c r="M5" s="83" t="s">
        <v>18</v>
      </c>
      <c r="N5" s="84"/>
      <c r="O5" s="13"/>
      <c r="P5" s="98">
        <f>SUM(Q11:Q58)</f>
        <v>22922.624877571008</v>
      </c>
      <c r="Q5" s="99"/>
      <c r="R5" s="25"/>
      <c r="S5" s="15"/>
    </row>
    <row r="6" spans="2:29" x14ac:dyDescent="0.3">
      <c r="M6" s="102" t="s">
        <v>20</v>
      </c>
      <c r="N6" s="103"/>
      <c r="O6" s="30"/>
      <c r="P6" s="104">
        <v>22000</v>
      </c>
      <c r="Q6" s="105"/>
      <c r="R6" s="31"/>
      <c r="S6" s="15"/>
    </row>
    <row r="7" spans="2:29" x14ac:dyDescent="0.3">
      <c r="M7" s="83" t="s">
        <v>23</v>
      </c>
      <c r="N7" s="84"/>
      <c r="O7" s="13"/>
      <c r="P7" s="118">
        <f>P59</f>
        <v>1021</v>
      </c>
      <c r="Q7" s="119"/>
      <c r="R7" s="31">
        <f>P7</f>
        <v>1021</v>
      </c>
      <c r="S7" s="15"/>
    </row>
    <row r="8" spans="2:29" ht="15" thickBot="1" x14ac:dyDescent="0.35">
      <c r="M8" s="110" t="s">
        <v>25</v>
      </c>
      <c r="N8" s="111"/>
      <c r="O8" s="32"/>
      <c r="P8" s="112">
        <f>P6/P7</f>
        <v>21.547502448579824</v>
      </c>
      <c r="Q8" s="113"/>
      <c r="R8" s="33">
        <f>I68/P7</f>
        <v>47.012732615083252</v>
      </c>
      <c r="S8" s="15"/>
    </row>
    <row r="9" spans="2:29" x14ac:dyDescent="0.3">
      <c r="C9" s="34" t="s">
        <v>27</v>
      </c>
      <c r="D9" s="35">
        <f>SUBTOTAL(9,Q11:Q58)</f>
        <v>22922.624877571008</v>
      </c>
      <c r="S9" s="35"/>
    </row>
    <row r="10" spans="2:29" x14ac:dyDescent="0.3">
      <c r="B10" s="27"/>
      <c r="C10" s="40" t="str">
        <f>'[1]zapíš výsledok'!C3</f>
        <v>meno:</v>
      </c>
      <c r="D10" s="41" t="str">
        <f>'[1]zapíš výsledok'!D3</f>
        <v>Klub</v>
      </c>
      <c r="E10" s="41" t="str">
        <f>'[1]zapíš výsledok'!E3</f>
        <v>Tréner</v>
      </c>
      <c r="F10" s="41" t="s">
        <v>7</v>
      </c>
      <c r="G10" s="41" t="str">
        <f>'[1]zapíš výsledok'!G3</f>
        <v>MSJ a K</v>
      </c>
      <c r="H10" s="41" t="str">
        <f>'[1]zapíš výsledok'!H3</f>
        <v>YOG</v>
      </c>
      <c r="I10" s="41" t="s">
        <v>28</v>
      </c>
      <c r="J10" s="41" t="s">
        <v>29</v>
      </c>
      <c r="K10" s="41" t="s">
        <v>30</v>
      </c>
      <c r="L10" s="41" t="s">
        <v>31</v>
      </c>
      <c r="M10" s="41" t="str">
        <f>'[1]zapíš výsledok'!M3</f>
        <v xml:space="preserve">MSR </v>
      </c>
      <c r="N10" s="41" t="str">
        <f>'[1]zapíš výsledok'!N3</f>
        <v>SLP</v>
      </c>
      <c r="O10" s="41"/>
      <c r="P10" s="41" t="s">
        <v>32</v>
      </c>
      <c r="Q10" s="41" t="s">
        <v>33</v>
      </c>
      <c r="R10" s="42"/>
      <c r="S10" s="43" t="s">
        <v>34</v>
      </c>
    </row>
    <row r="11" spans="2:29" x14ac:dyDescent="0.3">
      <c r="B11" s="44">
        <f>'[1]zapíš výsledok'!B4</f>
        <v>1</v>
      </c>
      <c r="C11" s="45" t="str">
        <f>'[1]zapíš výsledok'!C4</f>
        <v xml:space="preserve">VOZÁROVÁ Klára </v>
      </c>
      <c r="D11" s="46" t="str">
        <f>'[1]zapíš výsledok'!D4</f>
        <v xml:space="preserve">BIAMANIA </v>
      </c>
      <c r="E11" s="46" t="e">
        <f>'[1]zapíš výsledok'!E4</f>
        <v>#REF!</v>
      </c>
      <c r="F11" s="47" t="str">
        <f>'[1]zapíš výsledok'!F4</f>
        <v xml:space="preserve">BIAMANIA </v>
      </c>
      <c r="G11" s="47">
        <f>IFERROR(VLOOKUP('[1]zapíš výsledok'!G4,[1]body!$B$1:$U$53,4),0)</f>
        <v>0</v>
      </c>
      <c r="H11" s="47">
        <f>IFERROR(VLOOKUP('[1]zapíš výsledok'!H4,[1]body!$B$1:$U$53,6),0)</f>
        <v>0</v>
      </c>
      <c r="I11" s="47">
        <f>IFERROR(VLOOKUP('[1]zapíš výsledok'!K4,[1]body!$B$1:$U$53,8),0)</f>
        <v>0</v>
      </c>
      <c r="J11" s="47">
        <f>IFERROR(VLOOKUP('[1]zapíš výsledok'!L4,[1]body!$B$1:$U$53,10),0)</f>
        <v>0</v>
      </c>
      <c r="K11" s="47">
        <f>IFERROR(VLOOKUP('[1]zapíš výsledok'!J4,[1]body!$B$1:$U$53,14),0)</f>
        <v>0</v>
      </c>
      <c r="L11" s="47">
        <f>IFERROR(VLOOKUP('[1]zapíš výsledok'!O4,[1]body!$B$1:$U$53,16),0)</f>
        <v>0</v>
      </c>
      <c r="M11" s="47">
        <f>IFERROR(VLOOKUP('[1]zapíš výsledok'!M4,[1]body!$B$1:$U$53,18),0)</f>
        <v>18</v>
      </c>
      <c r="N11" s="47">
        <f>IFERROR(VLOOKUP('[1]zapíš výsledok'!N4,[1]body!$B$1:$U$53,20),0)</f>
        <v>10</v>
      </c>
      <c r="O11" s="47"/>
      <c r="P11" s="47">
        <f t="shared" ref="P11:P58" si="0">MAX(G11:N11)</f>
        <v>18</v>
      </c>
      <c r="Q11" s="48">
        <f t="shared" ref="Q11:Q58" si="1">IF((P11*$P$8)&gt;$P$4,P11*$P$8,$P$4)</f>
        <v>387.85504407443682</v>
      </c>
      <c r="R11" s="49"/>
      <c r="S11" s="43"/>
    </row>
    <row r="12" spans="2:29" x14ac:dyDescent="0.3">
      <c r="B12" s="44">
        <f>'[1]zapíš výsledok'!B5</f>
        <v>2</v>
      </c>
      <c r="C12" s="45" t="str">
        <f>'[1]zapíš výsledok'!C5</f>
        <v xml:space="preserve">ORAVEC Marek </v>
      </c>
      <c r="D12" s="46" t="str">
        <f>'[1]zapíš výsledok'!D5</f>
        <v xml:space="preserve">BIAMANIA </v>
      </c>
      <c r="E12" s="46" t="e">
        <f>'[1]zapíš výsledok'!E5</f>
        <v>#REF!</v>
      </c>
      <c r="F12" s="47" t="str">
        <f>'[1]zapíš výsledok'!F5</f>
        <v xml:space="preserve">BIAMANIA </v>
      </c>
      <c r="G12" s="47">
        <f>IFERROR(VLOOKUP('[1]zapíš výsledok'!G5,[1]body!$B$1:$U$53,4),0)</f>
        <v>0</v>
      </c>
      <c r="H12" s="47">
        <f>IFERROR(VLOOKUP('[1]zapíš výsledok'!H5,[1]body!$B$1:$U$53,6),0)</f>
        <v>0</v>
      </c>
      <c r="I12" s="47">
        <f>IFERROR(VLOOKUP('[1]zapíš výsledok'!K5,[1]body!$B$1:$U$53,8),0)</f>
        <v>0</v>
      </c>
      <c r="J12" s="47">
        <f>IFERROR(VLOOKUP('[1]zapíš výsledok'!L5,[1]body!$B$1:$U$53,10),0)</f>
        <v>0</v>
      </c>
      <c r="K12" s="47">
        <f>IFERROR(VLOOKUP('[1]zapíš výsledok'!J5,[1]body!$B$1:$U$53,14),0)</f>
        <v>0</v>
      </c>
      <c r="L12" s="47">
        <f>IFERROR(VLOOKUP('[1]zapíš výsledok'!O5,[1]body!$B$1:$U$53,16),0)</f>
        <v>0</v>
      </c>
      <c r="M12" s="47">
        <f>IFERROR(VLOOKUP('[1]zapíš výsledok'!M5,[1]body!$B$1:$U$53,18),0)</f>
        <v>18</v>
      </c>
      <c r="N12" s="47">
        <f>IFERROR(VLOOKUP('[1]zapíš výsledok'!N5,[1]body!$B$1:$U$53,20),0)</f>
        <v>10</v>
      </c>
      <c r="O12" s="47"/>
      <c r="P12" s="47">
        <f t="shared" si="0"/>
        <v>18</v>
      </c>
      <c r="Q12" s="48">
        <f t="shared" si="1"/>
        <v>387.85504407443682</v>
      </c>
      <c r="R12" s="49"/>
      <c r="S12" s="50"/>
      <c r="T12" s="50"/>
      <c r="U12" s="43"/>
      <c r="V12" s="43"/>
    </row>
    <row r="13" spans="2:29" x14ac:dyDescent="0.3">
      <c r="B13" s="44">
        <f>'[1]zapíš výsledok'!B6</f>
        <v>3</v>
      </c>
      <c r="C13" s="45" t="str">
        <f>'[1]zapíš výsledok'!C6</f>
        <v xml:space="preserve">MIKOLAJ Pavol </v>
      </c>
      <c r="D13" s="46" t="str">
        <f>'[1]zapíš výsledok'!D6</f>
        <v xml:space="preserve">BIAMANIA </v>
      </c>
      <c r="E13" s="46" t="e">
        <f>'[1]zapíš výsledok'!E6</f>
        <v>#REF!</v>
      </c>
      <c r="F13" s="47" t="str">
        <f>'[1]zapíš výsledok'!F6</f>
        <v xml:space="preserve">BIAMANIA </v>
      </c>
      <c r="G13" s="47">
        <f>IFERROR(VLOOKUP('[1]zapíš výsledok'!G6,[1]body!$B$1:$U$53,4),0)</f>
        <v>0</v>
      </c>
      <c r="H13" s="47">
        <f>IFERROR(VLOOKUP('[1]zapíš výsledok'!H6,[1]body!$B$1:$U$53,6),0)</f>
        <v>0</v>
      </c>
      <c r="I13" s="47">
        <f>IFERROR(VLOOKUP('[1]zapíš výsledok'!K6,[1]body!$B$1:$U$53,8),0)</f>
        <v>0</v>
      </c>
      <c r="J13" s="47">
        <f>IFERROR(VLOOKUP('[1]zapíš výsledok'!L6,[1]body!$B$1:$U$53,10),0)</f>
        <v>0</v>
      </c>
      <c r="K13" s="47">
        <f>IFERROR(VLOOKUP('[1]zapíš výsledok'!J6,[1]body!$B$1:$U$53,14),0)</f>
        <v>0</v>
      </c>
      <c r="L13" s="47">
        <f>IFERROR(VLOOKUP('[1]zapíš výsledok'!O6,[1]body!$B$1:$U$53,16),0)</f>
        <v>0</v>
      </c>
      <c r="M13" s="47">
        <f>IFERROR(VLOOKUP('[1]zapíš výsledok'!M6,[1]body!$B$1:$U$53,18),0)</f>
        <v>18</v>
      </c>
      <c r="N13" s="47">
        <f>IFERROR(VLOOKUP('[1]zapíš výsledok'!N6,[1]body!$B$1:$U$53,20),0)</f>
        <v>18</v>
      </c>
      <c r="O13" s="47"/>
      <c r="P13" s="47">
        <f t="shared" si="0"/>
        <v>18</v>
      </c>
      <c r="Q13" s="48">
        <f t="shared" si="1"/>
        <v>387.85504407443682</v>
      </c>
      <c r="R13" s="49"/>
      <c r="S13" s="50"/>
      <c r="T13" s="51"/>
      <c r="U13" s="51"/>
      <c r="W13" s="3"/>
      <c r="X13" s="52"/>
      <c r="Y13" s="53"/>
      <c r="Z13" s="3"/>
      <c r="AA13" s="54"/>
      <c r="AB13" s="3"/>
    </row>
    <row r="14" spans="2:29" ht="15.75" customHeight="1" x14ac:dyDescent="0.3">
      <c r="B14" s="44">
        <f>'[1]zapíš výsledok'!B7</f>
        <v>4</v>
      </c>
      <c r="C14" s="45" t="str">
        <f>'[1]zapíš výsledok'!C7</f>
        <v xml:space="preserve">MALÍKOVÁ Ema </v>
      </c>
      <c r="D14" s="46" t="str">
        <f>'[1]zapíš výsledok'!D7</f>
        <v xml:space="preserve">BIAMANIA </v>
      </c>
      <c r="E14" s="46" t="e">
        <f>'[1]zapíš výsledok'!E7</f>
        <v>#REF!</v>
      </c>
      <c r="F14" s="47" t="str">
        <f>'[1]zapíš výsledok'!F7</f>
        <v xml:space="preserve">BIAMANIA </v>
      </c>
      <c r="G14" s="47">
        <f>IFERROR(VLOOKUP('[1]zapíš výsledok'!G7,[1]body!$B$1:$U$53,4),0)</f>
        <v>34</v>
      </c>
      <c r="H14" s="47">
        <f>IFERROR(VLOOKUP('[1]zapíš výsledok'!H7,[1]body!$B$1:$U$53,6),0)</f>
        <v>0</v>
      </c>
      <c r="I14" s="47">
        <f>IFERROR(VLOOKUP('[1]zapíš výsledok'!K7,[1]body!$B$1:$U$53,8),0)</f>
        <v>0</v>
      </c>
      <c r="J14" s="47">
        <f>IFERROR(VLOOKUP('[1]zapíš výsledok'!L7,[1]body!$B$1:$U$53,10),0)</f>
        <v>0</v>
      </c>
      <c r="K14" s="47">
        <f>IFERROR(VLOOKUP('[1]zapíš výsledok'!J7,[1]body!$B$1:$U$53,14),0)</f>
        <v>0</v>
      </c>
      <c r="L14" s="47">
        <f>IFERROR(VLOOKUP('[1]zapíš výsledok'!O7,[1]body!$B$1:$U$53,16),0)</f>
        <v>0</v>
      </c>
      <c r="M14" s="47">
        <f>IFERROR(VLOOKUP('[1]zapíš výsledok'!M7,[1]body!$B$1:$U$53,18),0)</f>
        <v>20</v>
      </c>
      <c r="N14" s="47">
        <f>IFERROR(VLOOKUP('[1]zapíš výsledok'!N7,[1]body!$B$1:$U$53,20),0)</f>
        <v>20</v>
      </c>
      <c r="O14" s="47"/>
      <c r="P14" s="47">
        <f t="shared" si="0"/>
        <v>34</v>
      </c>
      <c r="Q14" s="48">
        <f t="shared" si="1"/>
        <v>732.61508325171405</v>
      </c>
      <c r="R14" s="49"/>
      <c r="S14" s="50"/>
      <c r="T14" s="51"/>
      <c r="U14" s="51"/>
      <c r="V14" s="54"/>
      <c r="X14" s="55"/>
      <c r="Y14" s="51"/>
      <c r="AB14" s="117"/>
      <c r="AC14" s="117"/>
    </row>
    <row r="15" spans="2:29" x14ac:dyDescent="0.3">
      <c r="B15" s="44">
        <f>'[1]zapíš výsledok'!B8</f>
        <v>5</v>
      </c>
      <c r="C15" s="45" t="str">
        <f>'[1]zapíš výsledok'!C8</f>
        <v xml:space="preserve">ŠTULAJTEROVÁ Nella </v>
      </c>
      <c r="D15" s="46" t="str">
        <f>'[1]zapíš výsledok'!D8</f>
        <v xml:space="preserve">BIAMANIA </v>
      </c>
      <c r="E15" s="46" t="e">
        <f>'[1]zapíš výsledok'!E8</f>
        <v>#REF!</v>
      </c>
      <c r="F15" s="47" t="str">
        <f>'[1]zapíš výsledok'!F8</f>
        <v xml:space="preserve">BIAMANIA </v>
      </c>
      <c r="G15" s="47">
        <f>IFERROR(VLOOKUP('[1]zapíš výsledok'!G8,[1]body!$B$1:$U$53,4),0)</f>
        <v>0</v>
      </c>
      <c r="H15" s="47">
        <f>IFERROR(VLOOKUP('[1]zapíš výsledok'!H8,[1]body!$B$1:$U$53,6),0)</f>
        <v>0</v>
      </c>
      <c r="I15" s="47">
        <f>IFERROR(VLOOKUP('[1]zapíš výsledok'!K8,[1]body!$B$1:$U$53,8),0)</f>
        <v>0</v>
      </c>
      <c r="J15" s="47">
        <f>IFERROR(VLOOKUP('[1]zapíš výsledok'!L8,[1]body!$B$1:$U$53,10),0)</f>
        <v>0</v>
      </c>
      <c r="K15" s="47">
        <f>IFERROR(VLOOKUP('[1]zapíš výsledok'!J8,[1]body!$B$1:$U$53,14),0)</f>
        <v>0</v>
      </c>
      <c r="L15" s="47">
        <f>IFERROR(VLOOKUP('[1]zapíš výsledok'!O8,[1]body!$B$1:$U$53,16),0)</f>
        <v>0</v>
      </c>
      <c r="M15" s="47">
        <f>IFERROR(VLOOKUP('[1]zapíš výsledok'!M8,[1]body!$B$1:$U$53,18),0)</f>
        <v>10</v>
      </c>
      <c r="N15" s="47">
        <f>IFERROR(VLOOKUP('[1]zapíš výsledok'!N8,[1]body!$B$1:$U$53,20),0)</f>
        <v>10</v>
      </c>
      <c r="O15" s="47"/>
      <c r="P15" s="47">
        <f t="shared" si="0"/>
        <v>10</v>
      </c>
      <c r="Q15" s="48">
        <f t="shared" si="1"/>
        <v>250</v>
      </c>
      <c r="R15" s="49"/>
      <c r="S15" s="50"/>
      <c r="T15" s="56"/>
      <c r="U15" s="2"/>
      <c r="V15" s="54"/>
      <c r="W15" s="1"/>
      <c r="X15" s="55"/>
      <c r="Y15" s="51"/>
      <c r="Z15" s="2"/>
      <c r="AA15" s="2"/>
      <c r="AB15" s="117"/>
      <c r="AC15" s="117"/>
    </row>
    <row r="16" spans="2:29" x14ac:dyDescent="0.3">
      <c r="B16" s="44">
        <f>'[1]zapíš výsledok'!B9</f>
        <v>6</v>
      </c>
      <c r="C16" s="45" t="str">
        <f>'[1]zapíš výsledok'!C9</f>
        <v xml:space="preserve">DONCS Filip </v>
      </c>
      <c r="D16" s="46" t="str">
        <f>'[1]zapíš výsledok'!D9</f>
        <v xml:space="preserve">BIAMANIA </v>
      </c>
      <c r="E16" s="46" t="e">
        <f>'[1]zapíš výsledok'!E9</f>
        <v>#REF!</v>
      </c>
      <c r="F16" s="47" t="str">
        <f>'[1]zapíš výsledok'!F9</f>
        <v xml:space="preserve">BIAMANIA </v>
      </c>
      <c r="G16" s="47">
        <f>IFERROR(VLOOKUP('[1]zapíš výsledok'!G9,[1]body!$B$1:$U$53,4),0)</f>
        <v>0</v>
      </c>
      <c r="H16" s="47">
        <f>IFERROR(VLOOKUP('[1]zapíš výsledok'!H9,[1]body!$B$1:$U$53,6),0)</f>
        <v>0</v>
      </c>
      <c r="I16" s="47">
        <f>IFERROR(VLOOKUP('[1]zapíš výsledok'!K9,[1]body!$B$1:$U$53,8),0)</f>
        <v>0</v>
      </c>
      <c r="J16" s="47">
        <f>IFERROR(VLOOKUP('[1]zapíš výsledok'!L9,[1]body!$B$1:$U$53,10),0)</f>
        <v>0</v>
      </c>
      <c r="K16" s="47">
        <f>IFERROR(VLOOKUP('[1]zapíš výsledok'!J9,[1]body!$B$1:$U$53,14),0)</f>
        <v>0</v>
      </c>
      <c r="L16" s="47">
        <f>IFERROR(VLOOKUP('[1]zapíš výsledok'!O9,[1]body!$B$1:$U$53,16),0)</f>
        <v>0</v>
      </c>
      <c r="M16" s="47">
        <f>IFERROR(VLOOKUP('[1]zapíš výsledok'!M9,[1]body!$B$1:$U$53,18),0)</f>
        <v>20</v>
      </c>
      <c r="N16" s="47">
        <f>IFERROR(VLOOKUP('[1]zapíš výsledok'!N9,[1]body!$B$1:$U$53,20),0)</f>
        <v>20</v>
      </c>
      <c r="O16" s="47"/>
      <c r="P16" s="47">
        <f t="shared" si="0"/>
        <v>20</v>
      </c>
      <c r="Q16" s="48">
        <f t="shared" si="1"/>
        <v>430.95004897159646</v>
      </c>
      <c r="R16" s="49"/>
      <c r="S16" s="50"/>
      <c r="T16" s="56"/>
      <c r="U16" s="57"/>
      <c r="V16" s="58"/>
      <c r="W16" s="58"/>
      <c r="X16" s="59"/>
      <c r="Z16" s="35"/>
      <c r="AA16" s="35"/>
      <c r="AB16" s="35"/>
      <c r="AC16" s="35"/>
    </row>
    <row r="17" spans="2:29" x14ac:dyDescent="0.3">
      <c r="B17" s="44">
        <f>'[1]zapíš výsledok'!B10</f>
        <v>7</v>
      </c>
      <c r="C17" s="45" t="str">
        <f>'[1]zapíš výsledok'!C10</f>
        <v xml:space="preserve">DORNIAK Kevin </v>
      </c>
      <c r="D17" s="46" t="str">
        <f>'[1]zapíš výsledok'!D10</f>
        <v xml:space="preserve">BIAMANIA </v>
      </c>
      <c r="E17" s="46" t="e">
        <f>'[1]zapíš výsledok'!E10</f>
        <v>#REF!</v>
      </c>
      <c r="F17" s="47" t="str">
        <f>'[1]zapíš výsledok'!F10</f>
        <v xml:space="preserve">BIAMANIA </v>
      </c>
      <c r="G17" s="47">
        <f>IFERROR(VLOOKUP('[1]zapíš výsledok'!G10,[1]body!$B$1:$U$53,4),0)</f>
        <v>0</v>
      </c>
      <c r="H17" s="47">
        <f>IFERROR(VLOOKUP('[1]zapíš výsledok'!H10,[1]body!$B$1:$U$53,6),0)</f>
        <v>0</v>
      </c>
      <c r="I17" s="47">
        <f>IFERROR(VLOOKUP('[1]zapíš výsledok'!K10,[1]body!$B$1:$U$53,8),0)</f>
        <v>0</v>
      </c>
      <c r="J17" s="47">
        <f>IFERROR(VLOOKUP('[1]zapíš výsledok'!L10,[1]body!$B$1:$U$53,10),0)</f>
        <v>0</v>
      </c>
      <c r="K17" s="47">
        <f>IFERROR(VLOOKUP('[1]zapíš výsledok'!J10,[1]body!$B$1:$U$53,14),0)</f>
        <v>0</v>
      </c>
      <c r="L17" s="47">
        <f>IFERROR(VLOOKUP('[1]zapíš výsledok'!O10,[1]body!$B$1:$U$53,16),0)</f>
        <v>0</v>
      </c>
      <c r="M17" s="47">
        <f>IFERROR(VLOOKUP('[1]zapíš výsledok'!M10,[1]body!$B$1:$U$53,18),0)</f>
        <v>18</v>
      </c>
      <c r="N17" s="47">
        <f>IFERROR(VLOOKUP('[1]zapíš výsledok'!N10,[1]body!$B$1:$U$53,20),0)</f>
        <v>16</v>
      </c>
      <c r="O17" s="47"/>
      <c r="P17" s="47">
        <f t="shared" si="0"/>
        <v>18</v>
      </c>
      <c r="Q17" s="48">
        <f t="shared" si="1"/>
        <v>387.85504407443682</v>
      </c>
      <c r="R17" s="49"/>
      <c r="S17" s="50"/>
      <c r="T17" s="56"/>
      <c r="U17" s="57"/>
      <c r="V17" s="58"/>
      <c r="W17" s="58"/>
      <c r="X17" s="59"/>
      <c r="Z17" s="35"/>
      <c r="AA17" s="35"/>
      <c r="AB17" s="35"/>
      <c r="AC17" s="35"/>
    </row>
    <row r="18" spans="2:29" x14ac:dyDescent="0.3">
      <c r="B18" s="44">
        <f>'[1]zapíš výsledok'!B11</f>
        <v>8</v>
      </c>
      <c r="C18" s="45" t="str">
        <f>'[1]zapíš výsledok'!C11</f>
        <v xml:space="preserve">HUTKA Jakub </v>
      </c>
      <c r="D18" s="46" t="str">
        <f>'[1]zapíš výsledok'!D11</f>
        <v xml:space="preserve">BIAMANIA </v>
      </c>
      <c r="E18" s="46" t="e">
        <f>'[1]zapíš výsledok'!E11</f>
        <v>#REF!</v>
      </c>
      <c r="F18" s="47" t="str">
        <f>'[1]zapíš výsledok'!F11</f>
        <v xml:space="preserve">BIAMANIA </v>
      </c>
      <c r="G18" s="47">
        <f>IFERROR(VLOOKUP('[1]zapíš výsledok'!G11,[1]body!$B$1:$U$53,4),0)</f>
        <v>0</v>
      </c>
      <c r="H18" s="47">
        <f>IFERROR(VLOOKUP('[1]zapíš výsledok'!H11,[1]body!$B$1:$U$53,6),0)</f>
        <v>0</v>
      </c>
      <c r="I18" s="47">
        <f>IFERROR(VLOOKUP('[1]zapíš výsledok'!K11,[1]body!$B$1:$U$53,8),0)</f>
        <v>0</v>
      </c>
      <c r="J18" s="47">
        <f>IFERROR(VLOOKUP('[1]zapíš výsledok'!L11,[1]body!$B$1:$U$53,10),0)</f>
        <v>0</v>
      </c>
      <c r="K18" s="47">
        <f>IFERROR(VLOOKUP('[1]zapíš výsledok'!J11,[1]body!$B$1:$U$53,14),0)</f>
        <v>0</v>
      </c>
      <c r="L18" s="47">
        <f>IFERROR(VLOOKUP('[1]zapíš výsledok'!O11,[1]body!$B$1:$U$53,16),0)</f>
        <v>0</v>
      </c>
      <c r="M18" s="47">
        <f>IFERROR(VLOOKUP('[1]zapíš výsledok'!M11,[1]body!$B$1:$U$53,18),0)</f>
        <v>16</v>
      </c>
      <c r="N18" s="47">
        <f>IFERROR(VLOOKUP('[1]zapíš výsledok'!N11,[1]body!$B$1:$U$53,20),0)</f>
        <v>0</v>
      </c>
      <c r="O18" s="47"/>
      <c r="P18" s="47">
        <f t="shared" si="0"/>
        <v>16</v>
      </c>
      <c r="Q18" s="48">
        <f t="shared" si="1"/>
        <v>344.76003917727718</v>
      </c>
      <c r="R18" s="49"/>
      <c r="S18" s="50"/>
      <c r="T18" s="56"/>
      <c r="U18" s="2"/>
      <c r="V18" s="58"/>
      <c r="W18" s="58"/>
      <c r="X18" s="59"/>
      <c r="Z18" s="35"/>
      <c r="AA18" s="35"/>
      <c r="AB18" s="35"/>
      <c r="AC18" s="35"/>
    </row>
    <row r="19" spans="2:29" x14ac:dyDescent="0.3">
      <c r="B19" s="44">
        <f>'[1]zapíš výsledok'!B12</f>
        <v>9</v>
      </c>
      <c r="C19" s="45" t="str">
        <f>'[1]zapíš výsledok'!C12</f>
        <v xml:space="preserve">KEPKO Michal </v>
      </c>
      <c r="D19" s="46" t="str">
        <f>'[1]zapíš výsledok'!D12</f>
        <v xml:space="preserve">BIAMANIA </v>
      </c>
      <c r="E19" s="46" t="e">
        <f>'[1]zapíš výsledok'!E12</f>
        <v>#REF!</v>
      </c>
      <c r="F19" s="47" t="str">
        <f>'[1]zapíš výsledok'!F12</f>
        <v xml:space="preserve">BIAMANIA </v>
      </c>
      <c r="G19" s="47">
        <f>IFERROR(VLOOKUP('[1]zapíš výsledok'!G12,[1]body!$B$1:$U$53,4),0)</f>
        <v>0</v>
      </c>
      <c r="H19" s="47">
        <f>IFERROR(VLOOKUP('[1]zapíš výsledok'!H12,[1]body!$B$1:$U$53,6),0)</f>
        <v>0</v>
      </c>
      <c r="I19" s="47">
        <f>IFERROR(VLOOKUP('[1]zapíš výsledok'!K12,[1]body!$B$1:$U$53,8),0)</f>
        <v>0</v>
      </c>
      <c r="J19" s="47">
        <f>IFERROR(VLOOKUP('[1]zapíš výsledok'!L12,[1]body!$B$1:$U$53,10),0)</f>
        <v>0</v>
      </c>
      <c r="K19" s="47">
        <f>IFERROR(VLOOKUP('[1]zapíš výsledok'!J12,[1]body!$B$1:$U$53,14),0)</f>
        <v>0</v>
      </c>
      <c r="L19" s="47">
        <f>IFERROR(VLOOKUP('[1]zapíš výsledok'!O12,[1]body!$B$1:$U$53,16),0)</f>
        <v>0</v>
      </c>
      <c r="M19" s="47">
        <f>IFERROR(VLOOKUP('[1]zapíš výsledok'!M12,[1]body!$B$1:$U$53,18),0)</f>
        <v>18</v>
      </c>
      <c r="N19" s="47">
        <f>IFERROR(VLOOKUP('[1]zapíš výsledok'!N12,[1]body!$B$1:$U$53,20),0)</f>
        <v>10</v>
      </c>
      <c r="O19" s="47"/>
      <c r="P19" s="47">
        <f t="shared" si="0"/>
        <v>18</v>
      </c>
      <c r="Q19" s="48">
        <f t="shared" si="1"/>
        <v>387.85504407443682</v>
      </c>
      <c r="R19" s="49"/>
      <c r="S19" s="50"/>
      <c r="T19" s="56"/>
      <c r="U19" s="57"/>
      <c r="V19" s="58"/>
      <c r="W19" s="58"/>
      <c r="X19" s="59"/>
      <c r="Z19" s="35"/>
      <c r="AA19" s="35"/>
      <c r="AB19" s="35"/>
      <c r="AC19" s="35"/>
    </row>
    <row r="20" spans="2:29" x14ac:dyDescent="0.3">
      <c r="B20" s="44">
        <f>'[1]zapíš výsledok'!B13</f>
        <v>10</v>
      </c>
      <c r="C20" s="45" t="str">
        <f>'[1]zapíš výsledok'!C13</f>
        <v xml:space="preserve">TKÁČ Tadeáš </v>
      </c>
      <c r="D20" s="46" t="str">
        <f>'[1]zapíš výsledok'!D13</f>
        <v xml:space="preserve">BIAMANIA </v>
      </c>
      <c r="E20" s="46" t="e">
        <f>'[1]zapíš výsledok'!E13</f>
        <v>#REF!</v>
      </c>
      <c r="F20" s="47" t="str">
        <f>'[1]zapíš výsledok'!F13</f>
        <v xml:space="preserve">BIAMANIA </v>
      </c>
      <c r="G20" s="47">
        <f>IFERROR(VLOOKUP('[1]zapíš výsledok'!G13,[1]body!$B$1:$U$53,4),0)</f>
        <v>0</v>
      </c>
      <c r="H20" s="47">
        <f>IFERROR(VLOOKUP('[1]zapíš výsledok'!H13,[1]body!$B$1:$U$53,6),0)</f>
        <v>0</v>
      </c>
      <c r="I20" s="47">
        <f>IFERROR(VLOOKUP('[1]zapíš výsledok'!K13,[1]body!$B$1:$U$53,8),0)</f>
        <v>0</v>
      </c>
      <c r="J20" s="47">
        <f>IFERROR(VLOOKUP('[1]zapíš výsledok'!L13,[1]body!$B$1:$U$53,10),0)</f>
        <v>0</v>
      </c>
      <c r="K20" s="47">
        <f>IFERROR(VLOOKUP('[1]zapíš výsledok'!J13,[1]body!$B$1:$U$53,14),0)</f>
        <v>0</v>
      </c>
      <c r="L20" s="47">
        <f>IFERROR(VLOOKUP('[1]zapíš výsledok'!O13,[1]body!$B$1:$U$53,16),0)</f>
        <v>0</v>
      </c>
      <c r="M20" s="47">
        <f>IFERROR(VLOOKUP('[1]zapíš výsledok'!M13,[1]body!$B$1:$U$53,18),0)</f>
        <v>20</v>
      </c>
      <c r="N20" s="47">
        <f>IFERROR(VLOOKUP('[1]zapíš výsledok'!N13,[1]body!$B$1:$U$53,20),0)</f>
        <v>18</v>
      </c>
      <c r="O20" s="47"/>
      <c r="P20" s="47">
        <f t="shared" si="0"/>
        <v>20</v>
      </c>
      <c r="Q20" s="48">
        <f t="shared" si="1"/>
        <v>430.95004897159646</v>
      </c>
      <c r="R20" s="49"/>
      <c r="S20" s="60"/>
      <c r="T20" s="60"/>
      <c r="U20" s="57"/>
      <c r="V20" s="58"/>
      <c r="W20" s="58"/>
      <c r="X20" s="59"/>
      <c r="Z20" s="35"/>
      <c r="AA20" s="35"/>
      <c r="AB20" s="35"/>
      <c r="AC20" s="35"/>
    </row>
    <row r="21" spans="2:29" x14ac:dyDescent="0.3">
      <c r="B21" s="44">
        <f>'[1]zapíš výsledok'!B14</f>
        <v>11</v>
      </c>
      <c r="C21" s="45" t="str">
        <f>'[1]zapíš výsledok'!C14</f>
        <v xml:space="preserve">SEGEČOVÁ Valentína </v>
      </c>
      <c r="D21" s="46" t="str">
        <f>'[1]zapíš výsledok'!D14</f>
        <v xml:space="preserve">BIAMANIA </v>
      </c>
      <c r="E21" s="46" t="e">
        <f>'[1]zapíš výsledok'!E14</f>
        <v>#REF!</v>
      </c>
      <c r="F21" s="47" t="str">
        <f>'[1]zapíš výsledok'!F14</f>
        <v xml:space="preserve">BIAMANIA </v>
      </c>
      <c r="G21" s="47">
        <f>IFERROR(VLOOKUP('[1]zapíš výsledok'!G14,[1]body!$B$1:$U$53,4),0)</f>
        <v>0</v>
      </c>
      <c r="H21" s="47">
        <f>IFERROR(VLOOKUP('[1]zapíš výsledok'!H14,[1]body!$B$1:$U$53,6),0)</f>
        <v>0</v>
      </c>
      <c r="I21" s="47">
        <f>IFERROR(VLOOKUP('[1]zapíš výsledok'!K14,[1]body!$B$1:$U$53,8),0)</f>
        <v>0</v>
      </c>
      <c r="J21" s="47">
        <f>IFERROR(VLOOKUP('[1]zapíš výsledok'!L14,[1]body!$B$1:$U$53,10),0)</f>
        <v>0</v>
      </c>
      <c r="K21" s="47">
        <f>IFERROR(VLOOKUP('[1]zapíš výsledok'!J14,[1]body!$B$1:$U$53,14),0)</f>
        <v>0</v>
      </c>
      <c r="L21" s="47">
        <f>IFERROR(VLOOKUP('[1]zapíš výsledok'!O14,[1]body!$B$1:$U$53,16),0)</f>
        <v>0</v>
      </c>
      <c r="M21" s="47">
        <f>IFERROR(VLOOKUP('[1]zapíš výsledok'!M14,[1]body!$B$1:$U$53,18),0)</f>
        <v>16</v>
      </c>
      <c r="N21" s="47">
        <f>IFERROR(VLOOKUP('[1]zapíš výsledok'!N14,[1]body!$B$1:$U$53,20),0)</f>
        <v>10</v>
      </c>
      <c r="O21" s="47"/>
      <c r="P21" s="47">
        <f t="shared" si="0"/>
        <v>16</v>
      </c>
      <c r="Q21" s="48">
        <f t="shared" si="1"/>
        <v>344.76003917727718</v>
      </c>
      <c r="R21" s="61"/>
      <c r="S21" s="62"/>
      <c r="T21" s="62"/>
      <c r="U21" s="57"/>
      <c r="V21" s="58"/>
      <c r="W21" s="58"/>
      <c r="X21" s="59"/>
      <c r="Z21" s="35"/>
      <c r="AA21" s="35"/>
      <c r="AB21" s="35"/>
      <c r="AC21" s="35"/>
    </row>
    <row r="22" spans="2:29" x14ac:dyDescent="0.3">
      <c r="B22" s="44">
        <f>'[1]zapíš výsledok'!B15</f>
        <v>12</v>
      </c>
      <c r="C22" s="63" t="str">
        <f>'[1]zapíš výsledok'!C15</f>
        <v>GARAJ Jakub</v>
      </c>
      <c r="D22" s="46" t="str">
        <f>'[1]zapíš výsledok'!D15</f>
        <v xml:space="preserve">BIAMANIA </v>
      </c>
      <c r="E22" s="46" t="e">
        <f>'[1]zapíš výsledok'!E15</f>
        <v>#REF!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>
        <f t="shared" si="1"/>
        <v>250</v>
      </c>
      <c r="R22" s="49">
        <f>SUM(Q10:Q22)</f>
        <v>4723.3104799216462</v>
      </c>
      <c r="S22" s="62">
        <f>R22/2</f>
        <v>2361.6552399608231</v>
      </c>
      <c r="T22" s="62"/>
      <c r="U22" s="57"/>
      <c r="V22" s="58"/>
      <c r="W22" s="58"/>
      <c r="X22" s="59"/>
      <c r="Z22" s="35"/>
      <c r="AA22" s="35"/>
      <c r="AB22" s="35"/>
      <c r="AC22" s="35"/>
    </row>
    <row r="23" spans="2:29" x14ac:dyDescent="0.3">
      <c r="B23" s="44">
        <f>'[1]zapíš výsledok'!B16</f>
        <v>13</v>
      </c>
      <c r="C23" s="45" t="str">
        <f>'[1]zapíš výsledok'!C16</f>
        <v xml:space="preserve">MOLNÁROVÁ Eliška </v>
      </c>
      <c r="D23" s="46" t="str">
        <f>'[1]zapíš výsledok'!D16</f>
        <v xml:space="preserve">MATWAY </v>
      </c>
      <c r="E23" s="46" t="e">
        <f>'[1]zapíš výsledok'!E16</f>
        <v>#REF!</v>
      </c>
      <c r="F23" s="46" t="str">
        <f>'[1]zapíš výsledok'!F16</f>
        <v>OSRBLIE</v>
      </c>
      <c r="G23" s="46">
        <f>IFERROR(VLOOKUP('[1]zapíš výsledok'!G16,[1]body!$B$1:$U$53,4),0)</f>
        <v>0</v>
      </c>
      <c r="H23" s="46">
        <f>IFERROR(VLOOKUP('[1]zapíš výsledok'!H16,[1]body!$B$1:$U$53,6),0)</f>
        <v>0</v>
      </c>
      <c r="I23" s="46">
        <f>IFERROR(VLOOKUP('[1]zapíš výsledok'!K16,[1]body!$B$1:$U$53,8),0)</f>
        <v>0</v>
      </c>
      <c r="J23" s="46">
        <f>IFERROR(VLOOKUP('[1]zapíš výsledok'!L16,[1]body!$B$1:$U$53,10),0)</f>
        <v>0</v>
      </c>
      <c r="K23" s="46">
        <f>IFERROR(VLOOKUP('[1]zapíš výsledok'!J16,[1]body!$B$1:$U$53,14),0)</f>
        <v>0</v>
      </c>
      <c r="L23" s="46">
        <f>IFERROR(VLOOKUP('[1]zapíš výsledok'!O16,[1]body!$B$1:$U$53,16),0)</f>
        <v>0</v>
      </c>
      <c r="M23" s="46">
        <f>IFERROR(VLOOKUP('[1]zapíš výsledok'!M16,[1]body!$B$1:$U$53,18),0)</f>
        <v>10</v>
      </c>
      <c r="N23" s="46">
        <f>IFERROR(VLOOKUP('[1]zapíš výsledok'!N16,[1]body!$B$1:$U$53,20),0)</f>
        <v>10</v>
      </c>
      <c r="O23" s="46"/>
      <c r="P23" s="46">
        <f t="shared" si="0"/>
        <v>10</v>
      </c>
      <c r="Q23" s="64">
        <f t="shared" si="1"/>
        <v>250</v>
      </c>
      <c r="R23" s="60"/>
      <c r="S23" s="50"/>
      <c r="T23" s="50"/>
      <c r="U23" s="43"/>
      <c r="V23" s="43"/>
    </row>
    <row r="24" spans="2:29" x14ac:dyDescent="0.3">
      <c r="B24" s="44">
        <f>'[1]zapíš výsledok'!B17</f>
        <v>14</v>
      </c>
      <c r="C24" s="45" t="str">
        <f>'[1]zapíš výsledok'!C17</f>
        <v xml:space="preserve">LIPTAIOVÁ Adéla </v>
      </c>
      <c r="D24" s="46" t="str">
        <f>'[1]zapíš výsledok'!D17</f>
        <v xml:space="preserve">MATWAY </v>
      </c>
      <c r="E24" s="46" t="e">
        <f>'[1]zapíš výsledok'!E17</f>
        <v>#REF!</v>
      </c>
      <c r="F24" s="46" t="str">
        <f>'[1]zapíš výsledok'!F17</f>
        <v>OSRBLIE</v>
      </c>
      <c r="G24" s="46">
        <f>IFERROR(VLOOKUP('[1]zapíš výsledok'!G17,[1]body!$B$1:$U$53,4),0)</f>
        <v>0</v>
      </c>
      <c r="H24" s="46">
        <f>IFERROR(VLOOKUP('[1]zapíš výsledok'!H17,[1]body!$B$1:$U$53,6),0)</f>
        <v>0</v>
      </c>
      <c r="I24" s="46">
        <f>IFERROR(VLOOKUP('[1]zapíš výsledok'!K17,[1]body!$B$1:$U$53,8),0)</f>
        <v>0</v>
      </c>
      <c r="J24" s="46">
        <f>IFERROR(VLOOKUP('[1]zapíš výsledok'!L17,[1]body!$B$1:$U$53,10),0)</f>
        <v>0</v>
      </c>
      <c r="K24" s="46">
        <f>IFERROR(VLOOKUP('[1]zapíš výsledok'!J17,[1]body!$B$1:$U$53,14),0)</f>
        <v>0</v>
      </c>
      <c r="L24" s="46">
        <f>IFERROR(VLOOKUP('[1]zapíš výsledok'!O17,[1]body!$B$1:$U$53,16),0)</f>
        <v>0</v>
      </c>
      <c r="M24" s="46">
        <f>IFERROR(VLOOKUP('[1]zapíš výsledok'!M17,[1]body!$B$1:$U$53,18),0)</f>
        <v>16</v>
      </c>
      <c r="N24" s="46">
        <f>IFERROR(VLOOKUP('[1]zapíš výsledok'!N17,[1]body!$B$1:$U$53,20),0)</f>
        <v>20</v>
      </c>
      <c r="O24" s="46"/>
      <c r="P24" s="46">
        <f t="shared" si="0"/>
        <v>20</v>
      </c>
      <c r="Q24" s="64">
        <f t="shared" si="1"/>
        <v>430.95004897159646</v>
      </c>
      <c r="R24" s="60"/>
      <c r="S24" s="50"/>
      <c r="T24" s="50"/>
      <c r="U24" s="43"/>
      <c r="V24" s="43"/>
    </row>
    <row r="25" spans="2:29" x14ac:dyDescent="0.3">
      <c r="B25" s="44">
        <f>'[1]zapíš výsledok'!B18</f>
        <v>15</v>
      </c>
      <c r="C25" s="45" t="str">
        <f>'[1]zapíš výsledok'!C18</f>
        <v xml:space="preserve">KOVÁČ Ján </v>
      </c>
      <c r="D25" s="46" t="str">
        <f>'[1]zapíš výsledok'!D18</f>
        <v xml:space="preserve">MATWAY </v>
      </c>
      <c r="E25" s="46" t="e">
        <f>'[1]zapíš výsledok'!E18</f>
        <v>#REF!</v>
      </c>
      <c r="F25" s="46" t="str">
        <f>'[1]zapíš výsledok'!F18</f>
        <v>OSRBLIE</v>
      </c>
      <c r="G25" s="46">
        <f>IFERROR(VLOOKUP('[1]zapíš výsledok'!G18,[1]body!$B$1:$U$53,4),0)</f>
        <v>30</v>
      </c>
      <c r="H25" s="46">
        <f>IFERROR(VLOOKUP('[1]zapíš výsledok'!H18,[1]body!$B$1:$U$53,6),0)</f>
        <v>0</v>
      </c>
      <c r="I25" s="46">
        <f>IFERROR(VLOOKUP('[1]zapíš výsledok'!K18,[1]body!$B$1:$U$53,8),0)</f>
        <v>0</v>
      </c>
      <c r="J25" s="46">
        <f>IFERROR(VLOOKUP('[1]zapíš výsledok'!L18,[1]body!$B$1:$U$53,10),0)</f>
        <v>0</v>
      </c>
      <c r="K25" s="46">
        <f>IFERROR(VLOOKUP('[1]zapíš výsledok'!J18,[1]body!$B$1:$U$53,14),0)</f>
        <v>0</v>
      </c>
      <c r="L25" s="46">
        <f>IFERROR(VLOOKUP('[1]zapíš výsledok'!O18,[1]body!$B$1:$U$53,16),0)</f>
        <v>0</v>
      </c>
      <c r="M25" s="46">
        <f>IFERROR(VLOOKUP('[1]zapíš výsledok'!M18,[1]body!$B$1:$U$53,18),0)</f>
        <v>20</v>
      </c>
      <c r="N25" s="46">
        <f>IFERROR(VLOOKUP('[1]zapíš výsledok'!N18,[1]body!$B$1:$U$53,20),0)</f>
        <v>16</v>
      </c>
      <c r="O25" s="46"/>
      <c r="P25" s="46">
        <f t="shared" si="0"/>
        <v>30</v>
      </c>
      <c r="Q25" s="64">
        <f t="shared" si="1"/>
        <v>646.42507345739466</v>
      </c>
      <c r="R25" s="60"/>
      <c r="S25" s="50"/>
      <c r="T25" s="50"/>
      <c r="U25" s="43"/>
      <c r="V25" s="43"/>
    </row>
    <row r="26" spans="2:29" x14ac:dyDescent="0.3">
      <c r="B26" s="44">
        <f>'[1]zapíš výsledok'!B19</f>
        <v>16</v>
      </c>
      <c r="C26" s="45" t="str">
        <f>'[1]zapíš výsledok'!C19</f>
        <v xml:space="preserve">KOVÁČOVÁ Mia </v>
      </c>
      <c r="D26" s="46" t="str">
        <f>'[1]zapíš výsledok'!D19</f>
        <v xml:space="preserve">MATWAY </v>
      </c>
      <c r="E26" s="46" t="e">
        <f>'[1]zapíš výsledok'!E19</f>
        <v>#REF!</v>
      </c>
      <c r="F26" s="46" t="str">
        <f>'[1]zapíš výsledok'!F19</f>
        <v>OSRBLIE</v>
      </c>
      <c r="G26" s="46">
        <f>IFERROR(VLOOKUP('[1]zapíš výsledok'!G19,[1]body!$B$1:$U$53,4),0)</f>
        <v>0</v>
      </c>
      <c r="H26" s="46">
        <f>IFERROR(VLOOKUP('[1]zapíš výsledok'!H19,[1]body!$B$1:$U$53,6),0)</f>
        <v>0</v>
      </c>
      <c r="I26" s="46">
        <f>IFERROR(VLOOKUP('[1]zapíš výsledok'!K19,[1]body!$B$1:$U$53,8),0)</f>
        <v>0</v>
      </c>
      <c r="J26" s="46">
        <f>IFERROR(VLOOKUP('[1]zapíš výsledok'!L19,[1]body!$B$1:$U$53,10),0)</f>
        <v>0</v>
      </c>
      <c r="K26" s="46">
        <f>IFERROR(VLOOKUP('[1]zapíš výsledok'!J19,[1]body!$B$1:$U$53,14),0)</f>
        <v>0</v>
      </c>
      <c r="L26" s="46">
        <f>IFERROR(VLOOKUP('[1]zapíš výsledok'!O19,[1]body!$B$1:$U$53,16),0)</f>
        <v>0</v>
      </c>
      <c r="M26" s="46">
        <f>IFERROR(VLOOKUP('[1]zapíš výsledok'!M19,[1]body!$B$1:$U$53,18),0)</f>
        <v>20</v>
      </c>
      <c r="N26" s="46">
        <f>IFERROR(VLOOKUP('[1]zapíš výsledok'!N19,[1]body!$B$1:$U$53,20),0)</f>
        <v>18</v>
      </c>
      <c r="O26" s="46"/>
      <c r="P26" s="46">
        <f t="shared" si="0"/>
        <v>20</v>
      </c>
      <c r="Q26" s="64">
        <f t="shared" si="1"/>
        <v>430.95004897159646</v>
      </c>
      <c r="R26" s="62"/>
      <c r="S26" s="62"/>
      <c r="U26" s="43"/>
      <c r="V26" s="43"/>
    </row>
    <row r="27" spans="2:29" x14ac:dyDescent="0.3">
      <c r="B27" s="44">
        <f>'[1]zapíš výsledok'!B20</f>
        <v>17</v>
      </c>
      <c r="C27" s="45" t="str">
        <f>'[1]zapíš výsledok'!C20</f>
        <v xml:space="preserve">ŠUŠKOVÁ Sofia </v>
      </c>
      <c r="D27" s="46" t="str">
        <f>'[1]zapíš výsledok'!D20</f>
        <v xml:space="preserve">MATWAY </v>
      </c>
      <c r="E27" s="46" t="e">
        <f>'[1]zapíš výsledok'!E20</f>
        <v>#REF!</v>
      </c>
      <c r="F27" s="46" t="str">
        <f>'[1]zapíš výsledok'!F20</f>
        <v>OSRBLIE</v>
      </c>
      <c r="G27" s="46">
        <f>IFERROR(VLOOKUP('[1]zapíš výsledok'!G20,[1]body!$B$1:$U$53,4),0)</f>
        <v>0</v>
      </c>
      <c r="H27" s="46">
        <f>IFERROR(VLOOKUP('[1]zapíš výsledok'!H20,[1]body!$B$1:$U$53,6),0)</f>
        <v>0</v>
      </c>
      <c r="I27" s="46">
        <f>IFERROR(VLOOKUP('[1]zapíš výsledok'!K20,[1]body!$B$1:$U$53,8),0)</f>
        <v>0</v>
      </c>
      <c r="J27" s="46">
        <f>IFERROR(VLOOKUP('[1]zapíš výsledok'!L20,[1]body!$B$1:$U$53,10),0)</f>
        <v>0</v>
      </c>
      <c r="K27" s="46">
        <f>IFERROR(VLOOKUP('[1]zapíš výsledok'!J20,[1]body!$B$1:$U$53,14),0)</f>
        <v>0</v>
      </c>
      <c r="L27" s="46">
        <f>IFERROR(VLOOKUP('[1]zapíš výsledok'!O20,[1]body!$B$1:$U$53,16),0)</f>
        <v>0</v>
      </c>
      <c r="M27" s="46">
        <f>IFERROR(VLOOKUP('[1]zapíš výsledok'!M20,[1]body!$B$1:$U$53,18),0)</f>
        <v>10</v>
      </c>
      <c r="N27" s="46">
        <f>IFERROR(VLOOKUP('[1]zapíš výsledok'!N20,[1]body!$B$1:$U$53,20),0)</f>
        <v>10</v>
      </c>
      <c r="O27" s="46"/>
      <c r="P27" s="46">
        <f t="shared" si="0"/>
        <v>10</v>
      </c>
      <c r="Q27" s="64">
        <f t="shared" si="1"/>
        <v>250</v>
      </c>
      <c r="R27" s="2"/>
      <c r="S27" s="60"/>
      <c r="U27" s="65"/>
      <c r="V27" s="43"/>
    </row>
    <row r="28" spans="2:29" x14ac:dyDescent="0.3">
      <c r="B28" s="44">
        <f>'[1]zapíš výsledok'!B21</f>
        <v>18</v>
      </c>
      <c r="C28" s="45" t="str">
        <f>'[1]zapíš výsledok'!C21</f>
        <v xml:space="preserve">BELICAJ Sebastián </v>
      </c>
      <c r="D28" s="46" t="str">
        <f>'[1]zapíš výsledok'!D21</f>
        <v xml:space="preserve">SKPBRA </v>
      </c>
      <c r="E28" s="46" t="e">
        <f>'[1]zapíš výsledok'!E21</f>
        <v>#REF!</v>
      </c>
      <c r="F28" s="46" t="str">
        <f>'[1]zapíš výsledok'!F21</f>
        <v>OSRBLIE</v>
      </c>
      <c r="G28" s="46">
        <f>IFERROR(VLOOKUP('[1]zapíš výsledok'!G21,[1]body!$B$1:$U$53,4),0)</f>
        <v>26</v>
      </c>
      <c r="H28" s="46">
        <f>IFERROR(VLOOKUP('[1]zapíš výsledok'!H21,[1]body!$B$1:$U$53,6),0)</f>
        <v>0</v>
      </c>
      <c r="I28" s="46">
        <f>IFERROR(VLOOKUP('[1]zapíš výsledok'!K21,[1]body!$B$1:$U$53,8),0)</f>
        <v>0</v>
      </c>
      <c r="J28" s="46">
        <f>IFERROR(VLOOKUP('[1]zapíš výsledok'!L21,[1]body!$B$1:$U$53,10),0)</f>
        <v>0</v>
      </c>
      <c r="K28" s="46">
        <f>IFERROR(VLOOKUP('[1]zapíš výsledok'!J21,[1]body!$B$1:$U$53,14),0)</f>
        <v>0</v>
      </c>
      <c r="L28" s="46">
        <f>IFERROR(VLOOKUP('[1]zapíš výsledok'!O21,[1]body!$B$1:$U$53,16),0)</f>
        <v>0</v>
      </c>
      <c r="M28" s="46">
        <f>IFERROR(VLOOKUP('[1]zapíš výsledok'!M21,[1]body!$B$1:$U$53,18),0)</f>
        <v>20</v>
      </c>
      <c r="N28" s="46">
        <f>IFERROR(VLOOKUP('[1]zapíš výsledok'!N21,[1]body!$B$1:$U$53,20),0)</f>
        <v>18</v>
      </c>
      <c r="O28" s="46"/>
      <c r="P28" s="46">
        <f t="shared" si="0"/>
        <v>26</v>
      </c>
      <c r="Q28" s="64">
        <f t="shared" si="1"/>
        <v>560.23506366307538</v>
      </c>
      <c r="R28" s="2"/>
      <c r="S28" s="60"/>
      <c r="U28" s="43"/>
      <c r="V28" s="43"/>
    </row>
    <row r="29" spans="2:29" x14ac:dyDescent="0.3">
      <c r="B29" s="44">
        <f>'[1]zapíš výsledok'!B22</f>
        <v>19</v>
      </c>
      <c r="C29" s="45" t="str">
        <f>'[1]zapíš výsledok'!C22</f>
        <v xml:space="preserve">HANUSOVÁ Laura </v>
      </c>
      <c r="D29" s="46" t="str">
        <f>'[1]zapíš výsledok'!D22</f>
        <v xml:space="preserve">SKPBRA </v>
      </c>
      <c r="E29" s="46" t="e">
        <f>'[1]zapíš výsledok'!E22</f>
        <v>#REF!</v>
      </c>
      <c r="F29" s="46" t="str">
        <f>'[1]zapíš výsledok'!F22</f>
        <v>OSRBLIE</v>
      </c>
      <c r="G29" s="46">
        <f>IFERROR(VLOOKUP('[1]zapíš výsledok'!G22,[1]body!$B$1:$U$53,4),0)</f>
        <v>0</v>
      </c>
      <c r="H29" s="46">
        <f>IFERROR(VLOOKUP('[1]zapíš výsledok'!H22,[1]body!$B$1:$U$53,6),0)</f>
        <v>0</v>
      </c>
      <c r="I29" s="46">
        <f>IFERROR(VLOOKUP('[1]zapíš výsledok'!K22,[1]body!$B$1:$U$53,8),0)</f>
        <v>0</v>
      </c>
      <c r="J29" s="46">
        <f>IFERROR(VLOOKUP('[1]zapíš výsledok'!L22,[1]body!$B$1:$U$53,10),0)</f>
        <v>0</v>
      </c>
      <c r="K29" s="46">
        <f>IFERROR(VLOOKUP('[1]zapíš výsledok'!J22,[1]body!$B$1:$U$53,14),0)</f>
        <v>0</v>
      </c>
      <c r="L29" s="46">
        <f>IFERROR(VLOOKUP('[1]zapíš výsledok'!O22,[1]body!$B$1:$U$53,16),0)</f>
        <v>0</v>
      </c>
      <c r="M29" s="46">
        <f>IFERROR(VLOOKUP('[1]zapíš výsledok'!M22,[1]body!$B$1:$U$53,18),0)</f>
        <v>18</v>
      </c>
      <c r="N29" s="46">
        <f>IFERROR(VLOOKUP('[1]zapíš výsledok'!N22,[1]body!$B$1:$U$53,20),0)</f>
        <v>18</v>
      </c>
      <c r="O29" s="46"/>
      <c r="P29" s="46">
        <f t="shared" si="0"/>
        <v>18</v>
      </c>
      <c r="Q29" s="64">
        <f t="shared" si="1"/>
        <v>387.85504407443682</v>
      </c>
      <c r="R29" s="2"/>
      <c r="S29" s="60"/>
      <c r="U29" s="43"/>
      <c r="V29" s="43"/>
    </row>
    <row r="30" spans="2:29" x14ac:dyDescent="0.3">
      <c r="B30" s="44">
        <f>'[1]zapíš výsledok'!B23</f>
        <v>20</v>
      </c>
      <c r="C30" s="45" t="str">
        <f>'[1]zapíš výsledok'!C23</f>
        <v xml:space="preserve">RUSKO Erik </v>
      </c>
      <c r="D30" s="46" t="str">
        <f>'[1]zapíš výsledok'!D23</f>
        <v>Sokol Králiky</v>
      </c>
      <c r="E30" s="46" t="e">
        <f>'[1]zapíš výsledok'!E23</f>
        <v>#REF!</v>
      </c>
      <c r="F30" s="46" t="str">
        <f>'[1]zapíš výsledok'!F23</f>
        <v>OSRBLIE</v>
      </c>
      <c r="G30" s="46">
        <f>IFERROR(VLOOKUP('[1]zapíš výsledok'!G23,[1]body!$B$1:$U$53,4),0)</f>
        <v>0</v>
      </c>
      <c r="H30" s="46">
        <f>IFERROR(VLOOKUP('[1]zapíš výsledok'!H23,[1]body!$B$1:$U$53,6),0)</f>
        <v>0</v>
      </c>
      <c r="I30" s="46">
        <f>IFERROR(VLOOKUP('[1]zapíš výsledok'!K23,[1]body!$B$1:$U$53,8),0)</f>
        <v>0</v>
      </c>
      <c r="J30" s="46">
        <f>IFERROR(VLOOKUP('[1]zapíš výsledok'!L23,[1]body!$B$1:$U$53,10),0)</f>
        <v>0</v>
      </c>
      <c r="K30" s="46">
        <f>IFERROR(VLOOKUP('[1]zapíš výsledok'!J23,[1]body!$B$1:$U$53,14),0)</f>
        <v>0</v>
      </c>
      <c r="L30" s="46">
        <f>IFERROR(VLOOKUP('[1]zapíš výsledok'!O23,[1]body!$B$1:$U$53,16),0)</f>
        <v>0</v>
      </c>
      <c r="M30" s="46">
        <f>IFERROR(VLOOKUP('[1]zapíš výsledok'!M23,[1]body!$B$1:$U$53,18),0)</f>
        <v>16</v>
      </c>
      <c r="N30" s="46">
        <f>IFERROR(VLOOKUP('[1]zapíš výsledok'!N23,[1]body!$B$1:$U$53,20),0)</f>
        <v>10</v>
      </c>
      <c r="O30" s="46"/>
      <c r="P30" s="46">
        <f t="shared" si="0"/>
        <v>16</v>
      </c>
      <c r="Q30" s="64">
        <f t="shared" si="1"/>
        <v>344.76003917727718</v>
      </c>
      <c r="R30" s="62"/>
      <c r="S30" s="62"/>
      <c r="T30" s="60"/>
      <c r="U30" s="43"/>
      <c r="V30" s="43"/>
    </row>
    <row r="31" spans="2:29" x14ac:dyDescent="0.3">
      <c r="B31" s="44">
        <f>'[1]zapíš výsledok'!B24</f>
        <v>21</v>
      </c>
      <c r="C31" s="45" t="str">
        <f>'[1]zapíš výsledok'!C24</f>
        <v xml:space="preserve">PANČÍKOVÁ Paulína </v>
      </c>
      <c r="D31" s="46" t="str">
        <f>'[1]zapíš výsledok'!D24</f>
        <v xml:space="preserve">KBCBALOG </v>
      </c>
      <c r="E31" s="46" t="e">
        <f>'[1]zapíš výsledok'!E24</f>
        <v>#REF!</v>
      </c>
      <c r="F31" s="46" t="str">
        <f>'[1]zapíš výsledok'!F24</f>
        <v>OSRBLIE</v>
      </c>
      <c r="G31" s="46">
        <f>IFERROR(VLOOKUP('[1]zapíš výsledok'!G24,[1]body!$B$1:$U$53,4),0)</f>
        <v>0</v>
      </c>
      <c r="H31" s="46">
        <f>IFERROR(VLOOKUP('[1]zapíš výsledok'!H24,[1]body!$B$1:$U$53,6),0)</f>
        <v>0</v>
      </c>
      <c r="I31" s="46">
        <f>IFERROR(VLOOKUP('[1]zapíš výsledok'!K24,[1]body!$B$1:$U$53,8),0)</f>
        <v>0</v>
      </c>
      <c r="J31" s="46">
        <f>IFERROR(VLOOKUP('[1]zapíš výsledok'!L24,[1]body!$B$1:$U$53,10),0)</f>
        <v>0</v>
      </c>
      <c r="K31" s="46">
        <f>IFERROR(VLOOKUP('[1]zapíš výsledok'!J24,[1]body!$B$1:$U$53,14),0)</f>
        <v>0</v>
      </c>
      <c r="L31" s="46">
        <f>IFERROR(VLOOKUP('[1]zapíš výsledok'!O24,[1]body!$B$1:$U$53,16),0)</f>
        <v>0</v>
      </c>
      <c r="M31" s="46">
        <f>IFERROR(VLOOKUP('[1]zapíš výsledok'!M24,[1]body!$B$1:$U$53,18),0)</f>
        <v>20</v>
      </c>
      <c r="N31" s="46">
        <f>IFERROR(VLOOKUP('[1]zapíš výsledok'!N24,[1]body!$B$1:$U$53,20),0)</f>
        <v>20</v>
      </c>
      <c r="O31" s="46"/>
      <c r="P31" s="46">
        <f t="shared" si="0"/>
        <v>20</v>
      </c>
      <c r="Q31" s="64">
        <f t="shared" si="1"/>
        <v>430.95004897159646</v>
      </c>
      <c r="R31" s="62"/>
      <c r="S31" s="62"/>
      <c r="T31" s="62"/>
      <c r="U31" s="43"/>
      <c r="V31" s="43"/>
    </row>
    <row r="32" spans="2:29" x14ac:dyDescent="0.3">
      <c r="B32" s="44">
        <f>'[1]zapíš výsledok'!B25</f>
        <v>22</v>
      </c>
      <c r="C32" s="45" t="str">
        <f>'[1]zapíš výsledok'!C25</f>
        <v xml:space="preserve">VORKOVÁ Lucia </v>
      </c>
      <c r="D32" s="46" t="str">
        <f>'[1]zapíš výsledok'!D25</f>
        <v xml:space="preserve">SKSKALITE </v>
      </c>
      <c r="E32" s="46" t="e">
        <f>'[1]zapíš výsledok'!E25</f>
        <v>#REF!</v>
      </c>
      <c r="F32" s="46" t="str">
        <f>'[1]zapíš výsledok'!F25</f>
        <v>OSRBLIE</v>
      </c>
      <c r="G32" s="46">
        <f>IFERROR(VLOOKUP('[1]zapíš výsledok'!G25,[1]body!$B$1:$U$53,4),0)</f>
        <v>0</v>
      </c>
      <c r="H32" s="46">
        <f>IFERROR(VLOOKUP('[1]zapíš výsledok'!H25,[1]body!$B$1:$U$53,6),0)</f>
        <v>0</v>
      </c>
      <c r="I32" s="46">
        <f>IFERROR(VLOOKUP('[1]zapíš výsledok'!K25,[1]body!$B$1:$U$53,8),0)</f>
        <v>0</v>
      </c>
      <c r="J32" s="46">
        <f>IFERROR(VLOOKUP('[1]zapíš výsledok'!L25,[1]body!$B$1:$U$53,10),0)</f>
        <v>0</v>
      </c>
      <c r="K32" s="46">
        <f>IFERROR(VLOOKUP('[1]zapíš výsledok'!J25,[1]body!$B$1:$U$53,14),0)</f>
        <v>0</v>
      </c>
      <c r="L32" s="46">
        <f>IFERROR(VLOOKUP('[1]zapíš výsledok'!O25,[1]body!$B$1:$U$53,16),0)</f>
        <v>0</v>
      </c>
      <c r="M32" s="46">
        <f>IFERROR(VLOOKUP('[1]zapíš výsledok'!M25,[1]body!$B$1:$U$53,18),0)</f>
        <v>20</v>
      </c>
      <c r="N32" s="46">
        <f>IFERROR(VLOOKUP('[1]zapíš výsledok'!N25,[1]body!$B$1:$U$53,20),0)</f>
        <v>18</v>
      </c>
      <c r="O32" s="46"/>
      <c r="P32" s="46">
        <f t="shared" si="0"/>
        <v>20</v>
      </c>
      <c r="Q32" s="64">
        <f t="shared" si="1"/>
        <v>430.95004897159646</v>
      </c>
      <c r="R32" s="60"/>
      <c r="S32" s="60"/>
      <c r="T32" s="50"/>
      <c r="U32" s="43"/>
      <c r="V32" s="43"/>
    </row>
    <row r="33" spans="2:22" x14ac:dyDescent="0.3">
      <c r="B33" s="44">
        <f>'[1]zapíš výsledok'!B26</f>
        <v>23</v>
      </c>
      <c r="C33" s="45" t="str">
        <f>'[1]zapíš výsledok'!C26</f>
        <v xml:space="preserve">KOCÚROVÁ Ella </v>
      </c>
      <c r="D33" s="46" t="str">
        <f>'[1]zapíš výsledok'!D26</f>
        <v xml:space="preserve">SKSKALITE </v>
      </c>
      <c r="E33" s="46" t="e">
        <f>'[1]zapíš výsledok'!E26</f>
        <v>#REF!</v>
      </c>
      <c r="F33" s="46" t="str">
        <f>'[1]zapíš výsledok'!F26</f>
        <v>OSRBLIE</v>
      </c>
      <c r="G33" s="46">
        <f>IFERROR(VLOOKUP('[1]zapíš výsledok'!G26,[1]body!$B$1:$U$53,4),0)</f>
        <v>0</v>
      </c>
      <c r="H33" s="46">
        <f>IFERROR(VLOOKUP('[1]zapíš výsledok'!H26,[1]body!$B$1:$U$53,6),0)</f>
        <v>0</v>
      </c>
      <c r="I33" s="46">
        <f>IFERROR(VLOOKUP('[1]zapíš výsledok'!K26,[1]body!$B$1:$U$53,8),0)</f>
        <v>0</v>
      </c>
      <c r="J33" s="46">
        <f>IFERROR(VLOOKUP('[1]zapíš výsledok'!L26,[1]body!$B$1:$U$53,10),0)</f>
        <v>0</v>
      </c>
      <c r="K33" s="46">
        <f>IFERROR(VLOOKUP('[1]zapíš výsledok'!J26,[1]body!$B$1:$U$53,14),0)</f>
        <v>0</v>
      </c>
      <c r="L33" s="46">
        <f>IFERROR(VLOOKUP('[1]zapíš výsledok'!O26,[1]body!$B$1:$U$53,16),0)</f>
        <v>0</v>
      </c>
      <c r="M33" s="46">
        <f>IFERROR(VLOOKUP('[1]zapíš výsledok'!M26,[1]body!$B$1:$U$53,18),0)</f>
        <v>18</v>
      </c>
      <c r="N33" s="46">
        <f>IFERROR(VLOOKUP('[1]zapíš výsledok'!N26,[1]body!$B$1:$U$53,20),0)</f>
        <v>7</v>
      </c>
      <c r="O33" s="46"/>
      <c r="P33" s="46">
        <f t="shared" si="0"/>
        <v>18</v>
      </c>
      <c r="Q33" s="64">
        <f t="shared" si="1"/>
        <v>387.85504407443682</v>
      </c>
      <c r="R33" s="60"/>
      <c r="S33" s="60"/>
      <c r="T33" s="50"/>
      <c r="U33" s="43"/>
      <c r="V33" s="66"/>
    </row>
    <row r="34" spans="2:22" x14ac:dyDescent="0.3">
      <c r="B34" s="44">
        <f>'[1]zapíš výsledok'!B27</f>
        <v>24</v>
      </c>
      <c r="C34" s="45" t="str">
        <f>'[1]zapíš výsledok'!C27</f>
        <v xml:space="preserve">GAJDOŠOVCI Oliver </v>
      </c>
      <c r="D34" s="46" t="str">
        <f>'[1]zapíš výsledok'!D27</f>
        <v xml:space="preserve">FANTEAMBB </v>
      </c>
      <c r="E34" s="46" t="e">
        <f>'[1]zapíš výsledok'!E27</f>
        <v>#REF!</v>
      </c>
      <c r="F34" s="46" t="str">
        <f>'[1]zapíš výsledok'!F27</f>
        <v>OSRBLIE</v>
      </c>
      <c r="G34" s="46">
        <f>IFERROR(VLOOKUP('[1]zapíš výsledok'!G27,[1]body!$B$1:$U$53,4),0)</f>
        <v>23</v>
      </c>
      <c r="H34" s="46">
        <f>IFERROR(VLOOKUP('[1]zapíš výsledok'!H27,[1]body!$B$1:$U$53,6),0)</f>
        <v>0</v>
      </c>
      <c r="I34" s="46">
        <f>IFERROR(VLOOKUP('[1]zapíš výsledok'!K27,[1]body!$B$1:$U$53,8),0)</f>
        <v>0</v>
      </c>
      <c r="J34" s="46">
        <f>IFERROR(VLOOKUP('[1]zapíš výsledok'!L27,[1]body!$B$1:$U$53,10),0)</f>
        <v>0</v>
      </c>
      <c r="K34" s="46">
        <f>IFERROR(VLOOKUP('[1]zapíš výsledok'!J27,[1]body!$B$1:$U$53,14),0)</f>
        <v>0</v>
      </c>
      <c r="L34" s="46">
        <f>IFERROR(VLOOKUP('[1]zapíš výsledok'!O27,[1]body!$B$1:$U$53,16),0)</f>
        <v>0</v>
      </c>
      <c r="M34" s="46">
        <f>IFERROR(VLOOKUP('[1]zapíš výsledok'!M27,[1]body!$B$1:$U$53,18),0)</f>
        <v>20</v>
      </c>
      <c r="N34" s="46">
        <f>IFERROR(VLOOKUP('[1]zapíš výsledok'!N27,[1]body!$B$1:$U$53,20),0)</f>
        <v>18</v>
      </c>
      <c r="O34" s="46"/>
      <c r="P34" s="46">
        <f t="shared" si="0"/>
        <v>23</v>
      </c>
      <c r="Q34" s="64">
        <f t="shared" si="1"/>
        <v>495.59255631733595</v>
      </c>
      <c r="R34" s="62"/>
      <c r="S34" s="60"/>
      <c r="T34" s="50"/>
      <c r="U34" s="43"/>
      <c r="V34" s="66"/>
    </row>
    <row r="35" spans="2:22" x14ac:dyDescent="0.3">
      <c r="B35" s="44">
        <f>'[1]zapíš výsledok'!B28</f>
        <v>25</v>
      </c>
      <c r="C35" s="45" t="str">
        <f>'[1]zapíš výsledok'!C28</f>
        <v xml:space="preserve">KAPRÁLOVÁ Anna </v>
      </c>
      <c r="D35" s="46" t="str">
        <f>'[1]zapíš výsledok'!D28</f>
        <v xml:space="preserve">UMBBIATEAM </v>
      </c>
      <c r="E35" s="46" t="e">
        <f>'[1]zapíš výsledok'!E28</f>
        <v>#REF!</v>
      </c>
      <c r="F35" s="46" t="str">
        <f>'[1]zapíš výsledok'!F28</f>
        <v>OSRBLIE</v>
      </c>
      <c r="G35" s="46">
        <f>IFERROR(VLOOKUP('[1]zapíš výsledok'!G28,[1]body!$B$1:$U$53,4),0)</f>
        <v>0</v>
      </c>
      <c r="H35" s="46">
        <f>IFERROR(VLOOKUP('[1]zapíš výsledok'!H28,[1]body!$B$1:$U$53,6),0)</f>
        <v>0</v>
      </c>
      <c r="I35" s="46">
        <f>IFERROR(VLOOKUP('[1]zapíš výsledok'!K28,[1]body!$B$1:$U$53,8),0)</f>
        <v>0</v>
      </c>
      <c r="J35" s="46">
        <f>IFERROR(VLOOKUP('[1]zapíš výsledok'!L28,[1]body!$B$1:$U$53,10),0)</f>
        <v>0</v>
      </c>
      <c r="K35" s="46">
        <f>IFERROR(VLOOKUP('[1]zapíš výsledok'!J28,[1]body!$B$1:$U$53,14),0)</f>
        <v>0</v>
      </c>
      <c r="L35" s="46">
        <f>IFERROR(VLOOKUP('[1]zapíš výsledok'!O28,[1]body!$B$1:$U$53,16),0)</f>
        <v>0</v>
      </c>
      <c r="M35" s="46">
        <f>IFERROR(VLOOKUP('[1]zapíš výsledok'!M28,[1]body!$B$1:$U$53,18),0)</f>
        <v>18</v>
      </c>
      <c r="N35" s="46">
        <f>IFERROR(VLOOKUP('[1]zapíš výsledok'!N28,[1]body!$B$1:$U$53,20),0)</f>
        <v>18</v>
      </c>
      <c r="O35" s="46"/>
      <c r="P35" s="46">
        <f t="shared" si="0"/>
        <v>18</v>
      </c>
      <c r="Q35" s="64">
        <f t="shared" si="1"/>
        <v>387.85504407443682</v>
      </c>
      <c r="R35" s="60">
        <f>SUM(Q23:Q35)</f>
        <v>5434.3780607247791</v>
      </c>
      <c r="S35" s="60">
        <f>R35/2</f>
        <v>2717.1890303623895</v>
      </c>
      <c r="T35" s="50"/>
      <c r="U35" s="43"/>
      <c r="V35" s="66"/>
    </row>
    <row r="36" spans="2:22" x14ac:dyDescent="0.3">
      <c r="B36" s="44">
        <f>'[1]zapíš výsledok'!B29</f>
        <v>26</v>
      </c>
      <c r="C36" s="45" t="str">
        <f>'[1]zapíš výsledok'!C29</f>
        <v xml:space="preserve">ŠVANTNEROVÁ Jela </v>
      </c>
      <c r="D36" s="46" t="str">
        <f>'[1]zapíš výsledok'!D29</f>
        <v xml:space="preserve">SKPBB </v>
      </c>
      <c r="E36" s="46" t="e">
        <f>'[1]zapíš výsledok'!E29</f>
        <v>#REF!</v>
      </c>
      <c r="F36" s="47" t="str">
        <f>'[1]zapíš výsledok'!F29</f>
        <v>ŠKPBB</v>
      </c>
      <c r="G36" s="47">
        <f>IFERROR(VLOOKUP('[1]zapíš výsledok'!G29,[1]body!$B$1:$U$53,4),0)</f>
        <v>0</v>
      </c>
      <c r="H36" s="47">
        <f>IFERROR(VLOOKUP('[1]zapíš výsledok'!H29,[1]body!$B$1:$U$53,6),0)</f>
        <v>0</v>
      </c>
      <c r="I36" s="47">
        <f>IFERROR(VLOOKUP('[1]zapíš výsledok'!K29,[1]body!$B$1:$U$53,8),0)</f>
        <v>0</v>
      </c>
      <c r="J36" s="47">
        <f>IFERROR(VLOOKUP('[1]zapíš výsledok'!L29,[1]body!$B$1:$U$53,10),0)</f>
        <v>0</v>
      </c>
      <c r="K36" s="47">
        <f>IFERROR(VLOOKUP('[1]zapíš výsledok'!J29,[1]body!$B$1:$U$53,14),0)</f>
        <v>0</v>
      </c>
      <c r="L36" s="47">
        <f>IFERROR(VLOOKUP('[1]zapíš výsledok'!O29,[1]body!$B$1:$U$53,16),0)</f>
        <v>0</v>
      </c>
      <c r="M36" s="47">
        <f>IFERROR(VLOOKUP('[1]zapíš výsledok'!M29,[1]body!$B$1:$U$53,18),0)</f>
        <v>20</v>
      </c>
      <c r="N36" s="47">
        <f>IFERROR(VLOOKUP('[1]zapíš výsledok'!N29,[1]body!$B$1:$U$53,20),0)</f>
        <v>7</v>
      </c>
      <c r="O36" s="47"/>
      <c r="P36" s="47">
        <f t="shared" si="0"/>
        <v>20</v>
      </c>
      <c r="Q36" s="48">
        <f t="shared" si="1"/>
        <v>430.95004897159646</v>
      </c>
      <c r="R36" s="49"/>
      <c r="S36" s="60"/>
      <c r="T36" s="50"/>
      <c r="U36" s="67"/>
      <c r="V36" s="66"/>
    </row>
    <row r="37" spans="2:22" x14ac:dyDescent="0.3">
      <c r="B37" s="44">
        <f>'[1]zapíš výsledok'!B30</f>
        <v>27</v>
      </c>
      <c r="C37" s="45" t="str">
        <f>'[1]zapíš výsledok'!C30</f>
        <v xml:space="preserve">SKLENÁRIK Markus </v>
      </c>
      <c r="D37" s="46" t="str">
        <f>'[1]zapíš výsledok'!D30</f>
        <v xml:space="preserve">SKPBB </v>
      </c>
      <c r="E37" s="46" t="e">
        <f>'[1]zapíš výsledok'!E30</f>
        <v>#REF!</v>
      </c>
      <c r="F37" s="47" t="str">
        <f>'[1]zapíš výsledok'!F30</f>
        <v>ŠKPBB</v>
      </c>
      <c r="G37" s="47">
        <f>IFERROR(VLOOKUP('[1]zapíš výsledok'!G30,[1]body!$B$1:$U$53,4),0)</f>
        <v>100</v>
      </c>
      <c r="H37" s="47">
        <f>IFERROR(VLOOKUP('[1]zapíš výsledok'!H30,[1]body!$B$1:$U$53,6),0)</f>
        <v>0</v>
      </c>
      <c r="I37" s="47">
        <f>IFERROR(VLOOKUP('[1]zapíš výsledok'!K30,[1]body!$B$1:$U$53,8),0)</f>
        <v>80</v>
      </c>
      <c r="J37" s="47">
        <f>IFERROR(VLOOKUP('[1]zapíš výsledok'!L30,[1]body!$B$1:$U$53,10),0)</f>
        <v>50</v>
      </c>
      <c r="K37" s="47">
        <f>IFERROR(VLOOKUP('[1]zapíš výsledok'!J30,[1]body!$B$1:$U$53,14),0)</f>
        <v>0</v>
      </c>
      <c r="L37" s="47">
        <f>IFERROR(VLOOKUP('[1]zapíš výsledok'!O30,[1]body!$B$1:$U$53,16),0)</f>
        <v>0</v>
      </c>
      <c r="M37" s="47">
        <f>IFERROR(VLOOKUP('[1]zapíš výsledok'!M30,[1]body!$B$1:$U$53,18),0)</f>
        <v>20</v>
      </c>
      <c r="N37" s="47">
        <f>IFERROR(VLOOKUP('[1]zapíš výsledok'!N30,[1]body!$B$1:$U$53,20),0)</f>
        <v>20</v>
      </c>
      <c r="O37" s="47"/>
      <c r="P37" s="47">
        <f t="shared" si="0"/>
        <v>100</v>
      </c>
      <c r="Q37" s="48">
        <f t="shared" si="1"/>
        <v>2154.7502448579826</v>
      </c>
      <c r="R37" s="49"/>
      <c r="S37" s="60"/>
      <c r="T37" s="50"/>
      <c r="U37" s="43"/>
      <c r="V37" s="66"/>
    </row>
    <row r="38" spans="2:22" x14ac:dyDescent="0.3">
      <c r="B38" s="44">
        <f>'[1]zapíš výsledok'!B31</f>
        <v>28</v>
      </c>
      <c r="C38" s="45" t="str">
        <f>'[1]zapíš výsledok'!C31</f>
        <v xml:space="preserve">KRIŠTOFÍK Šimon </v>
      </c>
      <c r="D38" s="46" t="str">
        <f>'[1]zapíš výsledok'!D31</f>
        <v xml:space="preserve">SKPBB </v>
      </c>
      <c r="E38" s="46" t="e">
        <f>'[1]zapíš výsledok'!E31</f>
        <v>#REF!</v>
      </c>
      <c r="F38" s="47" t="str">
        <f>'[1]zapíš výsledok'!F31</f>
        <v>ŠKPBB</v>
      </c>
      <c r="G38" s="47">
        <f>IFERROR(VLOOKUP('[1]zapíš výsledok'!G31,[1]body!$B$1:$U$53,4),0)</f>
        <v>0</v>
      </c>
      <c r="H38" s="47">
        <f>IFERROR(VLOOKUP('[1]zapíš výsledok'!H31,[1]body!$B$1:$U$53,6),0)</f>
        <v>0</v>
      </c>
      <c r="I38" s="47">
        <f>IFERROR(VLOOKUP('[1]zapíš výsledok'!K31,[1]body!$B$1:$U$53,8),0)</f>
        <v>0</v>
      </c>
      <c r="J38" s="47">
        <f>IFERROR(VLOOKUP('[1]zapíš výsledok'!L31,[1]body!$B$1:$U$53,10),0)</f>
        <v>0</v>
      </c>
      <c r="K38" s="47">
        <f>IFERROR(VLOOKUP('[1]zapíš výsledok'!J31,[1]body!$B$1:$U$53,14),0)</f>
        <v>0</v>
      </c>
      <c r="L38" s="47">
        <f>IFERROR(VLOOKUP('[1]zapíš výsledok'!O31,[1]body!$B$1:$U$53,16),0)</f>
        <v>0</v>
      </c>
      <c r="M38" s="47">
        <f>IFERROR(VLOOKUP('[1]zapíš výsledok'!M31,[1]body!$B$1:$U$53,18),0)</f>
        <v>18</v>
      </c>
      <c r="N38" s="47">
        <f>IFERROR(VLOOKUP('[1]zapíš výsledok'!N31,[1]body!$B$1:$U$53,20),0)</f>
        <v>16</v>
      </c>
      <c r="O38" s="47"/>
      <c r="P38" s="47">
        <f t="shared" si="0"/>
        <v>18</v>
      </c>
      <c r="Q38" s="48">
        <f t="shared" si="1"/>
        <v>387.85504407443682</v>
      </c>
      <c r="R38" s="68"/>
      <c r="S38" s="60"/>
      <c r="U38" s="43"/>
      <c r="V38" s="66"/>
    </row>
    <row r="39" spans="2:22" x14ac:dyDescent="0.3">
      <c r="B39" s="44">
        <f>'[1]zapíš výsledok'!B32</f>
        <v>29</v>
      </c>
      <c r="C39" s="63" t="str">
        <f>'[1]zapíš výsledok'!C32</f>
        <v xml:space="preserve">SCHÖN Adam </v>
      </c>
      <c r="D39" s="46" t="str">
        <f>'[1]zapíš výsledok'!D32</f>
        <v xml:space="preserve">SKPBB </v>
      </c>
      <c r="E39" s="46" t="e">
        <f>'[1]zapíš výsledok'!E32</f>
        <v>#REF!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>
        <f t="shared" si="1"/>
        <v>250</v>
      </c>
      <c r="R39" s="49"/>
      <c r="S39" s="60"/>
      <c r="U39" s="43"/>
      <c r="V39" s="66"/>
    </row>
    <row r="40" spans="2:22" x14ac:dyDescent="0.3">
      <c r="B40" s="44">
        <f>'[1]zapíš výsledok'!B33</f>
        <v>30</v>
      </c>
      <c r="C40" s="69" t="str">
        <f>'[1]zapíš výsledok'!C33</f>
        <v xml:space="preserve">FEDOROVÁ Barbora </v>
      </c>
      <c r="D40" s="46" t="str">
        <f>'[1]zapíš výsledok'!D33</f>
        <v xml:space="preserve">SKPBB </v>
      </c>
      <c r="E40" s="46" t="e">
        <f>'[1]zapíš výsledok'!E33</f>
        <v>#REF!</v>
      </c>
      <c r="F40" s="47" t="str">
        <f>'[1]zapíš výsledok'!F33</f>
        <v>ŠKPBB</v>
      </c>
      <c r="G40" s="47">
        <f>IFERROR(VLOOKUP('[1]zapíš výsledok'!G33,[1]body!$B$1:$U$53,4),0)</f>
        <v>38</v>
      </c>
      <c r="H40" s="47">
        <f>IFERROR(VLOOKUP('[1]zapíš výsledok'!H33,[1]body!$B$1:$U$53,6),0)</f>
        <v>0</v>
      </c>
      <c r="I40" s="47">
        <f>IFERROR(VLOOKUP('[1]zapíš výsledok'!K33,[1]body!$B$1:$U$53,8),0)</f>
        <v>0</v>
      </c>
      <c r="J40" s="47">
        <f>IFERROR(VLOOKUP('[1]zapíš výsledok'!L33,[1]body!$B$1:$U$53,10),0)</f>
        <v>0</v>
      </c>
      <c r="K40" s="47">
        <f>IFERROR(VLOOKUP('[1]zapíš výsledok'!J33,[1]body!$B$1:$U$53,14),0)</f>
        <v>0</v>
      </c>
      <c r="L40" s="47">
        <f>IFERROR(VLOOKUP('[1]zapíš výsledok'!O33,[1]body!$B$1:$U$53,16),0)</f>
        <v>0</v>
      </c>
      <c r="M40" s="47">
        <f>IFERROR(VLOOKUP('[1]zapíš výsledok'!M33,[1]body!$B$1:$U$53,18),0)</f>
        <v>20</v>
      </c>
      <c r="N40" s="47">
        <f>IFERROR(VLOOKUP('[1]zapíš výsledok'!N33,[1]body!$B$1:$U$53,20),0)</f>
        <v>7</v>
      </c>
      <c r="O40" s="47"/>
      <c r="P40" s="47">
        <f t="shared" si="0"/>
        <v>38</v>
      </c>
      <c r="Q40" s="48">
        <f t="shared" si="1"/>
        <v>818.80509304603333</v>
      </c>
      <c r="R40" s="49"/>
      <c r="S40" s="60"/>
      <c r="T40" s="60"/>
      <c r="U40" s="43"/>
      <c r="V40" s="66"/>
    </row>
    <row r="41" spans="2:22" x14ac:dyDescent="0.3">
      <c r="B41" s="44">
        <f>'[1]zapíš výsledok'!B34</f>
        <v>31</v>
      </c>
      <c r="C41" s="45" t="str">
        <f>'[1]zapíš výsledok'!C34</f>
        <v xml:space="preserve">ŠUHAJDA Tomáš </v>
      </c>
      <c r="D41" s="46" t="str">
        <f>'[1]zapíš výsledok'!D34</f>
        <v xml:space="preserve">SKPBB </v>
      </c>
      <c r="E41" s="46" t="e">
        <f>'[1]zapíš výsledok'!E34</f>
        <v>#REF!</v>
      </c>
      <c r="F41" s="47" t="str">
        <f>'[1]zapíš výsledok'!F34</f>
        <v>ŠKPBB</v>
      </c>
      <c r="G41" s="47">
        <f>IFERROR(VLOOKUP('[1]zapíš výsledok'!G34,[1]body!$B$1:$U$53,4),0)</f>
        <v>0</v>
      </c>
      <c r="H41" s="47">
        <f>IFERROR(VLOOKUP('[1]zapíš výsledok'!H34,[1]body!$B$1:$U$53,6),0)</f>
        <v>0</v>
      </c>
      <c r="I41" s="47">
        <f>IFERROR(VLOOKUP('[1]zapíš výsledok'!K34,[1]body!$B$1:$U$53,8),0)</f>
        <v>0</v>
      </c>
      <c r="J41" s="47">
        <f>IFERROR(VLOOKUP('[1]zapíš výsledok'!L34,[1]body!$B$1:$U$53,10),0)</f>
        <v>0</v>
      </c>
      <c r="K41" s="47">
        <f>IFERROR(VLOOKUP('[1]zapíš výsledok'!J34,[1]body!$B$1:$U$53,14),0)</f>
        <v>0</v>
      </c>
      <c r="L41" s="47">
        <f>IFERROR(VLOOKUP('[1]zapíš výsledok'!O34,[1]body!$B$1:$U$53,16),0)</f>
        <v>0</v>
      </c>
      <c r="M41" s="47">
        <f>IFERROR(VLOOKUP('[1]zapíš výsledok'!M34,[1]body!$B$1:$U$53,18),0)</f>
        <v>20</v>
      </c>
      <c r="N41" s="47">
        <f>IFERROR(VLOOKUP('[1]zapíš výsledok'!N34,[1]body!$B$1:$U$53,20),0)</f>
        <v>20</v>
      </c>
      <c r="O41" s="47"/>
      <c r="P41" s="47">
        <f t="shared" si="0"/>
        <v>20</v>
      </c>
      <c r="Q41" s="48">
        <f t="shared" si="1"/>
        <v>430.95004897159646</v>
      </c>
      <c r="R41" s="61"/>
      <c r="S41" s="62"/>
      <c r="T41" s="62"/>
      <c r="U41" s="43"/>
      <c r="V41" s="66"/>
    </row>
    <row r="42" spans="2:22" x14ac:dyDescent="0.3">
      <c r="B42" s="44">
        <f>'[1]zapíš výsledok'!B35</f>
        <v>32</v>
      </c>
      <c r="C42" s="45" t="str">
        <f>'[1]zapíš výsledok'!C35</f>
        <v xml:space="preserve">TKÁČ Viktor </v>
      </c>
      <c r="D42" s="46" t="str">
        <f>'[1]zapíš výsledok'!D35</f>
        <v xml:space="preserve">SKPBB </v>
      </c>
      <c r="E42" s="46" t="e">
        <f>'[1]zapíš výsledok'!E35</f>
        <v>#REF!</v>
      </c>
      <c r="F42" s="47" t="str">
        <f>'[1]zapíš výsledok'!F35</f>
        <v>ŠKPBB</v>
      </c>
      <c r="G42" s="47">
        <f>IFERROR(VLOOKUP('[1]zapíš výsledok'!G35,[1]body!$B$1:$U$53,4),0)</f>
        <v>0</v>
      </c>
      <c r="H42" s="47">
        <f>IFERROR(VLOOKUP('[1]zapíš výsledok'!H35,[1]body!$B$1:$U$53,6),0)</f>
        <v>0</v>
      </c>
      <c r="I42" s="47">
        <f>IFERROR(VLOOKUP('[1]zapíš výsledok'!K35,[1]body!$B$1:$U$53,8),0)</f>
        <v>0</v>
      </c>
      <c r="J42" s="47">
        <f>IFERROR(VLOOKUP('[1]zapíš výsledok'!L35,[1]body!$B$1:$U$53,10),0)</f>
        <v>0</v>
      </c>
      <c r="K42" s="47">
        <f>IFERROR(VLOOKUP('[1]zapíš výsledok'!J35,[1]body!$B$1:$U$53,14),0)</f>
        <v>0</v>
      </c>
      <c r="L42" s="47">
        <f>IFERROR(VLOOKUP('[1]zapíš výsledok'!O35,[1]body!$B$1:$U$53,16),0)</f>
        <v>0</v>
      </c>
      <c r="M42" s="47">
        <f>IFERROR(VLOOKUP('[1]zapíš výsledok'!M35,[1]body!$B$1:$U$53,18),0)</f>
        <v>16</v>
      </c>
      <c r="N42" s="47">
        <f>IFERROR(VLOOKUP('[1]zapíš výsledok'!N35,[1]body!$B$1:$U$53,20),0)</f>
        <v>10</v>
      </c>
      <c r="O42" s="47"/>
      <c r="P42" s="47">
        <f t="shared" si="0"/>
        <v>16</v>
      </c>
      <c r="Q42" s="48">
        <f t="shared" si="1"/>
        <v>344.76003917727718</v>
      </c>
      <c r="R42" s="49"/>
      <c r="S42" s="60"/>
      <c r="T42" s="50"/>
      <c r="U42" s="43"/>
      <c r="V42" s="43"/>
    </row>
    <row r="43" spans="2:22" x14ac:dyDescent="0.3">
      <c r="B43" s="44">
        <f>'[1]zapíš výsledok'!B36</f>
        <v>33</v>
      </c>
      <c r="C43" s="63" t="str">
        <f>'[1]zapíš výsledok'!C36</f>
        <v xml:space="preserve">ZLEVSKÝ Filip </v>
      </c>
      <c r="D43" s="46" t="str">
        <f>'[1]zapíš výsledok'!D36</f>
        <v xml:space="preserve">SKPBB </v>
      </c>
      <c r="E43" s="46" t="e">
        <f>'[1]zapíš výsledok'!E36</f>
        <v>#REF!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8">
        <f t="shared" si="1"/>
        <v>250</v>
      </c>
      <c r="R43" s="61"/>
      <c r="S43" s="62"/>
      <c r="T43" s="50"/>
      <c r="U43" s="43"/>
      <c r="V43" s="43"/>
    </row>
    <row r="44" spans="2:22" x14ac:dyDescent="0.3">
      <c r="B44" s="44">
        <f>'[1]zapíš výsledok'!B37</f>
        <v>34</v>
      </c>
      <c r="C44" s="45" t="str">
        <f>'[1]zapíš výsledok'!C37</f>
        <v xml:space="preserve">CIMERMANOVÁ Vivien </v>
      </c>
      <c r="D44" s="46" t="str">
        <f>'[1]zapíš výsledok'!D37</f>
        <v xml:space="preserve">SKPBB </v>
      </c>
      <c r="E44" s="46" t="e">
        <f>'[1]zapíš výsledok'!E37</f>
        <v>#REF!</v>
      </c>
      <c r="F44" s="47" t="str">
        <f>'[1]zapíš výsledok'!F37</f>
        <v>ŠKPBB</v>
      </c>
      <c r="G44" s="47">
        <f>IFERROR(VLOOKUP('[1]zapíš výsledok'!G37,[1]body!$B$1:$U$53,4),0)</f>
        <v>0</v>
      </c>
      <c r="H44" s="47">
        <f>IFERROR(VLOOKUP('[1]zapíš výsledok'!H37,[1]body!$B$1:$U$53,6),0)</f>
        <v>0</v>
      </c>
      <c r="I44" s="47">
        <f>IFERROR(VLOOKUP('[1]zapíš výsledok'!K37,[1]body!$B$1:$U$53,8),0)</f>
        <v>0</v>
      </c>
      <c r="J44" s="47">
        <f>IFERROR(VLOOKUP('[1]zapíš výsledok'!L37,[1]body!$B$1:$U$53,10),0)</f>
        <v>0</v>
      </c>
      <c r="K44" s="47">
        <f>IFERROR(VLOOKUP('[1]zapíš výsledok'!J37,[1]body!$B$1:$U$53,14),0)</f>
        <v>0</v>
      </c>
      <c r="L44" s="47">
        <f>IFERROR(VLOOKUP('[1]zapíš výsledok'!O37,[1]body!$B$1:$U$53,16),0)</f>
        <v>0</v>
      </c>
      <c r="M44" s="47">
        <f>IFERROR(VLOOKUP('[1]zapíš výsledok'!M37,[1]body!$B$1:$U$53,18),0)</f>
        <v>16</v>
      </c>
      <c r="N44" s="47">
        <f>IFERROR(VLOOKUP('[1]zapíš výsledok'!N37,[1]body!$B$1:$U$53,20),0)</f>
        <v>16</v>
      </c>
      <c r="O44" s="47"/>
      <c r="P44" s="47">
        <f t="shared" si="0"/>
        <v>16</v>
      </c>
      <c r="Q44" s="48">
        <f t="shared" si="1"/>
        <v>344.76003917727718</v>
      </c>
      <c r="R44" s="49"/>
      <c r="S44" s="60"/>
      <c r="T44" s="50"/>
      <c r="U44" s="43"/>
      <c r="V44" s="43"/>
    </row>
    <row r="45" spans="2:22" x14ac:dyDescent="0.3">
      <c r="B45" s="44">
        <f>'[1]zapíš výsledok'!B38</f>
        <v>35</v>
      </c>
      <c r="C45" s="45" t="str">
        <f>'[1]zapíš výsledok'!C38</f>
        <v xml:space="preserve">DUDÁŠOVÁ Veronika </v>
      </c>
      <c r="D45" s="46" t="str">
        <f>'[1]zapíš výsledok'!D38</f>
        <v xml:space="preserve">SKPBB </v>
      </c>
      <c r="E45" s="46" t="e">
        <f>'[1]zapíš výsledok'!E38</f>
        <v>#REF!</v>
      </c>
      <c r="F45" s="47" t="str">
        <f>'[1]zapíš výsledok'!F38</f>
        <v>ŠKPBB</v>
      </c>
      <c r="G45" s="47">
        <f>IFERROR(VLOOKUP('[1]zapíš výsledok'!G38,[1]body!$B$1:$U$53,4),0)</f>
        <v>0</v>
      </c>
      <c r="H45" s="47">
        <f>IFERROR(VLOOKUP('[1]zapíš výsledok'!H38,[1]body!$B$1:$U$53,6),0)</f>
        <v>0</v>
      </c>
      <c r="I45" s="47">
        <f>IFERROR(VLOOKUP('[1]zapíš výsledok'!K38,[1]body!$B$1:$U$53,8),0)</f>
        <v>0</v>
      </c>
      <c r="J45" s="47">
        <f>IFERROR(VLOOKUP('[1]zapíš výsledok'!L38,[1]body!$B$1:$U$53,10),0)</f>
        <v>0</v>
      </c>
      <c r="K45" s="47">
        <f>IFERROR(VLOOKUP('[1]zapíš výsledok'!J38,[1]body!$B$1:$U$53,14),0)</f>
        <v>0</v>
      </c>
      <c r="L45" s="47">
        <f>IFERROR(VLOOKUP('[1]zapíš výsledok'!O38,[1]body!$B$1:$U$53,16),0)</f>
        <v>0</v>
      </c>
      <c r="M45" s="47">
        <f>IFERROR(VLOOKUP('[1]zapíš výsledok'!M38,[1]body!$B$1:$U$53,18),0)</f>
        <v>10</v>
      </c>
      <c r="N45" s="47">
        <f>IFERROR(VLOOKUP('[1]zapíš výsledok'!N38,[1]body!$B$1:$U$53,20),0)</f>
        <v>10</v>
      </c>
      <c r="O45" s="47"/>
      <c r="P45" s="47">
        <f t="shared" si="0"/>
        <v>10</v>
      </c>
      <c r="Q45" s="48">
        <f t="shared" si="1"/>
        <v>250</v>
      </c>
      <c r="R45" s="49"/>
      <c r="S45" s="60"/>
      <c r="T45" s="60"/>
      <c r="U45" s="43"/>
      <c r="V45" s="43"/>
    </row>
    <row r="46" spans="2:22" x14ac:dyDescent="0.3">
      <c r="B46" s="44">
        <f>'[1]zapíš výsledok'!B39</f>
        <v>36</v>
      </c>
      <c r="C46" s="45" t="str">
        <f>'[1]zapíš výsledok'!C39</f>
        <v xml:space="preserve">OBRTANEC Richard </v>
      </c>
      <c r="D46" s="46" t="str">
        <f>'[1]zapíš výsledok'!D39</f>
        <v xml:space="preserve">SKPBB </v>
      </c>
      <c r="E46" s="46" t="e">
        <f>'[1]zapíš výsledok'!E39</f>
        <v>#REF!</v>
      </c>
      <c r="F46" s="47" t="str">
        <f>'[1]zapíš výsledok'!F39</f>
        <v>ŠKPBB</v>
      </c>
      <c r="G46" s="47">
        <f>IFERROR(VLOOKUP('[1]zapíš výsledok'!G39,[1]body!$B$1:$U$53,4),0)</f>
        <v>0</v>
      </c>
      <c r="H46" s="47">
        <f>IFERROR(VLOOKUP('[1]zapíš výsledok'!H39,[1]body!$B$1:$U$53,6),0)</f>
        <v>0</v>
      </c>
      <c r="I46" s="47">
        <f>IFERROR(VLOOKUP('[1]zapíš výsledok'!K39,[1]body!$B$1:$U$53,8),0)</f>
        <v>0</v>
      </c>
      <c r="J46" s="47">
        <f>IFERROR(VLOOKUP('[1]zapíš výsledok'!L39,[1]body!$B$1:$U$53,10),0)</f>
        <v>0</v>
      </c>
      <c r="K46" s="47">
        <f>IFERROR(VLOOKUP('[1]zapíš výsledok'!J39,[1]body!$B$1:$U$53,14),0)</f>
        <v>0</v>
      </c>
      <c r="L46" s="47">
        <f>IFERROR(VLOOKUP('[1]zapíš výsledok'!O39,[1]body!$B$1:$U$53,16),0)</f>
        <v>0</v>
      </c>
      <c r="M46" s="47">
        <f>IFERROR(VLOOKUP('[1]zapíš výsledok'!M39,[1]body!$B$1:$U$53,18),0)</f>
        <v>20</v>
      </c>
      <c r="N46" s="47">
        <f>IFERROR(VLOOKUP('[1]zapíš výsledok'!N39,[1]body!$B$1:$U$53,20),0)</f>
        <v>18</v>
      </c>
      <c r="O46" s="47"/>
      <c r="P46" s="47">
        <f t="shared" si="0"/>
        <v>20</v>
      </c>
      <c r="Q46" s="48">
        <f t="shared" si="1"/>
        <v>430.95004897159646</v>
      </c>
      <c r="R46" s="61"/>
      <c r="S46" s="62"/>
      <c r="T46" s="62"/>
      <c r="U46" s="43"/>
      <c r="V46" s="43"/>
    </row>
    <row r="47" spans="2:22" x14ac:dyDescent="0.3">
      <c r="B47" s="44">
        <f>'[1]zapíš výsledok'!B40</f>
        <v>37</v>
      </c>
      <c r="C47" s="45" t="str">
        <f>'[1]zapíš výsledok'!C40</f>
        <v xml:space="preserve">VAŠICOVÁ Aneta </v>
      </c>
      <c r="D47" s="46" t="str">
        <f>'[1]zapíš výsledok'!D40</f>
        <v xml:space="preserve">SKPBB </v>
      </c>
      <c r="E47" s="46" t="e">
        <f>'[1]zapíš výsledok'!E40</f>
        <v>#REF!</v>
      </c>
      <c r="F47" s="47" t="str">
        <f>'[1]zapíš výsledok'!F40</f>
        <v>ŠKPBB</v>
      </c>
      <c r="G47" s="47">
        <f>IFERROR(VLOOKUP('[1]zapíš výsledok'!G40,[1]body!$B$1:$U$53,4),0)</f>
        <v>0</v>
      </c>
      <c r="H47" s="47">
        <f>IFERROR(VLOOKUP('[1]zapíš výsledok'!H40,[1]body!$B$1:$U$53,6),0)</f>
        <v>0</v>
      </c>
      <c r="I47" s="47">
        <f>IFERROR(VLOOKUP('[1]zapíš výsledok'!K40,[1]body!$B$1:$U$53,8),0)</f>
        <v>0</v>
      </c>
      <c r="J47" s="47">
        <f>IFERROR(VLOOKUP('[1]zapíš výsledok'!L40,[1]body!$B$1:$U$53,10),0)</f>
        <v>0</v>
      </c>
      <c r="K47" s="47">
        <f>IFERROR(VLOOKUP('[1]zapíš výsledok'!J40,[1]body!$B$1:$U$53,14),0)</f>
        <v>0</v>
      </c>
      <c r="L47" s="47">
        <f>IFERROR(VLOOKUP('[1]zapíš výsledok'!O40,[1]body!$B$1:$U$53,16),0)</f>
        <v>0</v>
      </c>
      <c r="M47" s="47">
        <f>IFERROR(VLOOKUP('[1]zapíš výsledok'!M40,[1]body!$B$1:$U$53,18),0)</f>
        <v>16</v>
      </c>
      <c r="N47" s="47">
        <f>IFERROR(VLOOKUP('[1]zapíš výsledok'!N40,[1]body!$B$1:$U$53,20),0)</f>
        <v>16</v>
      </c>
      <c r="O47" s="47"/>
      <c r="P47" s="47">
        <f t="shared" si="0"/>
        <v>16</v>
      </c>
      <c r="Q47" s="48">
        <f t="shared" si="1"/>
        <v>344.76003917727718</v>
      </c>
      <c r="R47" s="61"/>
      <c r="S47" s="60"/>
      <c r="T47" s="70"/>
      <c r="U47" s="65"/>
      <c r="V47" s="43"/>
    </row>
    <row r="48" spans="2:22" x14ac:dyDescent="0.3">
      <c r="B48" s="44">
        <f>'[1]zapíš výsledok'!B41</f>
        <v>38</v>
      </c>
      <c r="C48" s="45" t="str">
        <f>'[1]zapíš výsledok'!C41</f>
        <v xml:space="preserve">FRAŇOVÁ Lilou </v>
      </c>
      <c r="D48" s="46" t="str">
        <f>'[1]zapíš výsledok'!D41</f>
        <v xml:space="preserve">SKPBB </v>
      </c>
      <c r="E48" s="46" t="e">
        <f>'[1]zapíš výsledok'!E41</f>
        <v>#REF!</v>
      </c>
      <c r="F48" s="47" t="str">
        <f>'[1]zapíš výsledok'!F41</f>
        <v>ŠKPBB</v>
      </c>
      <c r="G48" s="47">
        <f>IFERROR(VLOOKUP('[1]zapíš výsledok'!G41,[1]body!$B$1:$U$53,4),0)</f>
        <v>0</v>
      </c>
      <c r="H48" s="47">
        <f>IFERROR(VLOOKUP('[1]zapíš výsledok'!H41,[1]body!$B$1:$U$53,6),0)</f>
        <v>0</v>
      </c>
      <c r="I48" s="47">
        <f>IFERROR(VLOOKUP('[1]zapíš výsledok'!K41,[1]body!$B$1:$U$53,8),0)</f>
        <v>0</v>
      </c>
      <c r="J48" s="47">
        <f>IFERROR(VLOOKUP('[1]zapíš výsledok'!L41,[1]body!$B$1:$U$53,10),0)</f>
        <v>0</v>
      </c>
      <c r="K48" s="47">
        <f>IFERROR(VLOOKUP('[1]zapíš výsledok'!J41,[1]body!$B$1:$U$53,14),0)</f>
        <v>0</v>
      </c>
      <c r="L48" s="47">
        <f>IFERROR(VLOOKUP('[1]zapíš výsledok'!O41,[1]body!$B$1:$U$53,16),0)</f>
        <v>0</v>
      </c>
      <c r="M48" s="47">
        <f>IFERROR(VLOOKUP('[1]zapíš výsledok'!M41,[1]body!$B$1:$U$53,18),0)</f>
        <v>18</v>
      </c>
      <c r="N48" s="47">
        <f>IFERROR(VLOOKUP('[1]zapíš výsledok'!N41,[1]body!$B$1:$U$53,20),0)</f>
        <v>18</v>
      </c>
      <c r="O48" s="47"/>
      <c r="P48" s="47">
        <f t="shared" si="0"/>
        <v>18</v>
      </c>
      <c r="Q48" s="48">
        <f t="shared" si="1"/>
        <v>387.85504407443682</v>
      </c>
      <c r="R48" s="68"/>
      <c r="S48" s="60"/>
    </row>
    <row r="49" spans="2:24" x14ac:dyDescent="0.3">
      <c r="B49" s="44">
        <f>'[1]zapíš výsledok'!B42</f>
        <v>39</v>
      </c>
      <c r="C49" s="45" t="str">
        <f>'[1]zapíš výsledok'!C42</f>
        <v xml:space="preserve">PATRÁŠOVÁ Dominika </v>
      </c>
      <c r="D49" s="46" t="str">
        <f>'[1]zapíš výsledok'!D42</f>
        <v xml:space="preserve">OZSELCE </v>
      </c>
      <c r="E49" s="46" t="e">
        <f>'[1]zapíš výsledok'!E42</f>
        <v>#REF!</v>
      </c>
      <c r="F49" s="47" t="str">
        <f>'[1]zapíš výsledok'!F42</f>
        <v>ŠKPBB</v>
      </c>
      <c r="G49" s="47">
        <f>IFERROR(VLOOKUP('[1]zapíš výsledok'!G42,[1]body!$B$1:$U$53,4),0)</f>
        <v>17</v>
      </c>
      <c r="H49" s="47">
        <f>IFERROR(VLOOKUP('[1]zapíš výsledok'!H42,[1]body!$B$1:$U$53,6),0)</f>
        <v>0</v>
      </c>
      <c r="I49" s="47">
        <f>IFERROR(VLOOKUP('[1]zapíš výsledok'!K42,[1]body!$B$1:$U$53,8),0)</f>
        <v>0</v>
      </c>
      <c r="J49" s="47">
        <f>IFERROR(VLOOKUP('[1]zapíš výsledok'!L42,[1]body!$B$1:$U$53,10),0)</f>
        <v>0</v>
      </c>
      <c r="K49" s="47">
        <f>IFERROR(VLOOKUP('[1]zapíš výsledok'!J42,[1]body!$B$1:$U$53,14),0)</f>
        <v>0</v>
      </c>
      <c r="L49" s="47">
        <f>IFERROR(VLOOKUP('[1]zapíš výsledok'!O42,[1]body!$B$1:$U$53,16),0)</f>
        <v>0</v>
      </c>
      <c r="M49" s="47">
        <f>IFERROR(VLOOKUP('[1]zapíš výsledok'!M42,[1]body!$B$1:$U$53,18),0)</f>
        <v>18</v>
      </c>
      <c r="N49" s="47">
        <f>IFERROR(VLOOKUP('[1]zapíš výsledok'!N42,[1]body!$B$1:$U$53,20),0)</f>
        <v>7</v>
      </c>
      <c r="O49" s="47"/>
      <c r="P49" s="47">
        <f t="shared" si="0"/>
        <v>18</v>
      </c>
      <c r="Q49" s="48">
        <f t="shared" si="1"/>
        <v>387.85504407443682</v>
      </c>
      <c r="R49" s="49">
        <f>SUM(Q36:Q49)</f>
        <v>7214.2507345739477</v>
      </c>
      <c r="S49" s="60">
        <f>R49/2</f>
        <v>3607.1253672869739</v>
      </c>
      <c r="T49" s="50"/>
      <c r="U49" s="43"/>
      <c r="V49" s="43"/>
    </row>
    <row r="50" spans="2:24" x14ac:dyDescent="0.3">
      <c r="B50" s="44">
        <f>'[1]zapíš výsledok'!B43</f>
        <v>40</v>
      </c>
      <c r="C50" s="125" t="str">
        <f>'[1]zapíš výsledok'!C43</f>
        <v xml:space="preserve">PALGUTA Dávid </v>
      </c>
      <c r="D50" s="126" t="str">
        <f>'[1]zapíš výsledok'!D43</f>
        <v xml:space="preserve">SKRK </v>
      </c>
      <c r="E50" s="126" t="e">
        <f>'[1]zapíš výsledok'!E43</f>
        <v>#REF!</v>
      </c>
      <c r="F50" s="126" t="str">
        <f>'[1]zapíš výsledok'!F43</f>
        <v xml:space="preserve">TATRANHYBE </v>
      </c>
      <c r="G50" s="126">
        <f>IFERROR(VLOOKUP('[1]zapíš výsledok'!G43,[1]body!$B$1:$U$53,4),0)</f>
        <v>0</v>
      </c>
      <c r="H50" s="126">
        <f>IFERROR(VLOOKUP('[1]zapíš výsledok'!H43,[1]body!$B$1:$U$53,6),0)</f>
        <v>0</v>
      </c>
      <c r="I50" s="126">
        <f>IFERROR(VLOOKUP('[1]zapíš výsledok'!K43,[1]body!$B$1:$U$53,8),0)</f>
        <v>0</v>
      </c>
      <c r="J50" s="126">
        <f>IFERROR(VLOOKUP('[1]zapíš výsledok'!L43,[1]body!$B$1:$U$53,10),0)</f>
        <v>0</v>
      </c>
      <c r="K50" s="126">
        <f>IFERROR(VLOOKUP('[1]zapíš výsledok'!J43,[1]body!$B$1:$U$53,14),0)</f>
        <v>0</v>
      </c>
      <c r="L50" s="126">
        <f>IFERROR(VLOOKUP('[1]zapíš výsledok'!O43,[1]body!$B$1:$U$53,16),0)</f>
        <v>0</v>
      </c>
      <c r="M50" s="126">
        <f>IFERROR(VLOOKUP('[1]zapíš výsledok'!M43,[1]body!$B$1:$U$53,18),0)</f>
        <v>20</v>
      </c>
      <c r="N50" s="126">
        <f>IFERROR(VLOOKUP('[1]zapíš výsledok'!N43,[1]body!$B$1:$U$53,20),0)</f>
        <v>16</v>
      </c>
      <c r="O50" s="126"/>
      <c r="P50" s="126">
        <f t="shared" si="0"/>
        <v>20</v>
      </c>
      <c r="Q50" s="127">
        <f t="shared" si="1"/>
        <v>430.95004897159646</v>
      </c>
      <c r="R50" s="128"/>
      <c r="S50" s="128"/>
      <c r="T50" s="50"/>
      <c r="U50" s="43"/>
      <c r="V50" s="43"/>
    </row>
    <row r="51" spans="2:24" x14ac:dyDescent="0.3">
      <c r="B51" s="44">
        <f>'[1]zapíš výsledok'!B44</f>
        <v>41</v>
      </c>
      <c r="C51" s="125" t="str">
        <f>'[1]zapíš výsledok'!C44</f>
        <v xml:space="preserve">KAZÁR Jerguš </v>
      </c>
      <c r="D51" s="126" t="str">
        <f>'[1]zapíš výsledok'!D44</f>
        <v xml:space="preserve">SKZP </v>
      </c>
      <c r="E51" s="126" t="e">
        <f>'[1]zapíš výsledok'!E44</f>
        <v>#REF!</v>
      </c>
      <c r="F51" s="126" t="str">
        <f>'[1]zapíš výsledok'!F44</f>
        <v xml:space="preserve">TATRANHYBE </v>
      </c>
      <c r="G51" s="126">
        <f>IFERROR(VLOOKUP('[1]zapíš výsledok'!G44,[1]body!$B$1:$U$53,4),0)</f>
        <v>0</v>
      </c>
      <c r="H51" s="126">
        <f>IFERROR(VLOOKUP('[1]zapíš výsledok'!H44,[1]body!$B$1:$U$53,6),0)</f>
        <v>0</v>
      </c>
      <c r="I51" s="126">
        <f>IFERROR(VLOOKUP('[1]zapíš výsledok'!K44,[1]body!$B$1:$U$53,8),0)</f>
        <v>0</v>
      </c>
      <c r="J51" s="126">
        <f>IFERROR(VLOOKUP('[1]zapíš výsledok'!L44,[1]body!$B$1:$U$53,10),0)</f>
        <v>0</v>
      </c>
      <c r="K51" s="126">
        <f>IFERROR(VLOOKUP('[1]zapíš výsledok'!J44,[1]body!$B$1:$U$53,14),0)</f>
        <v>0</v>
      </c>
      <c r="L51" s="126">
        <f>IFERROR(VLOOKUP('[1]zapíš výsledok'!O44,[1]body!$B$1:$U$53,16),0)</f>
        <v>0</v>
      </c>
      <c r="M51" s="126">
        <f>IFERROR(VLOOKUP('[1]zapíš výsledok'!M44,[1]body!$B$1:$U$53,18),0)</f>
        <v>18</v>
      </c>
      <c r="N51" s="126">
        <f>IFERROR(VLOOKUP('[1]zapíš výsledok'!N44,[1]body!$B$1:$U$53,20),0)</f>
        <v>20</v>
      </c>
      <c r="O51" s="126"/>
      <c r="P51" s="126">
        <f t="shared" si="0"/>
        <v>20</v>
      </c>
      <c r="Q51" s="127">
        <f t="shared" si="1"/>
        <v>430.95004897159646</v>
      </c>
      <c r="R51" s="128"/>
      <c r="S51" s="128"/>
      <c r="T51" s="50"/>
      <c r="U51" s="43"/>
      <c r="V51" s="43"/>
    </row>
    <row r="52" spans="2:24" x14ac:dyDescent="0.3">
      <c r="B52" s="44">
        <f>'[1]zapíš výsledok'!B45</f>
        <v>42</v>
      </c>
      <c r="C52" s="125" t="str">
        <f>'[1]zapíš výsledok'!C45</f>
        <v xml:space="preserve">JIRMER Gregor </v>
      </c>
      <c r="D52" s="126" t="str">
        <f>'[1]zapíš výsledok'!D45</f>
        <v xml:space="preserve">SKZP </v>
      </c>
      <c r="E52" s="126" t="e">
        <f>'[1]zapíš výsledok'!E45</f>
        <v>#REF!</v>
      </c>
      <c r="F52" s="126" t="str">
        <f>'[1]zapíš výsledok'!F45</f>
        <v xml:space="preserve">TATRANHYBE </v>
      </c>
      <c r="G52" s="126">
        <f>IFERROR(VLOOKUP('[1]zapíš výsledok'!G45,[1]body!$B$1:$U$53,4),0)</f>
        <v>0</v>
      </c>
      <c r="H52" s="126">
        <f>IFERROR(VLOOKUP('[1]zapíš výsledok'!H45,[1]body!$B$1:$U$53,6),0)</f>
        <v>0</v>
      </c>
      <c r="I52" s="126">
        <f>IFERROR(VLOOKUP('[1]zapíš výsledok'!K45,[1]body!$B$1:$U$53,8),0)</f>
        <v>0</v>
      </c>
      <c r="J52" s="126">
        <f>IFERROR(VLOOKUP('[1]zapíš výsledok'!L45,[1]body!$B$1:$U$53,10),0)</f>
        <v>0</v>
      </c>
      <c r="K52" s="126">
        <f>IFERROR(VLOOKUP('[1]zapíš výsledok'!J45,[1]body!$B$1:$U$53,14),0)</f>
        <v>0</v>
      </c>
      <c r="L52" s="126">
        <f>IFERROR(VLOOKUP('[1]zapíš výsledok'!O45,[1]body!$B$1:$U$53,16),0)</f>
        <v>0</v>
      </c>
      <c r="M52" s="126">
        <f>IFERROR(VLOOKUP('[1]zapíš výsledok'!M45,[1]body!$B$1:$U$53,18),0)</f>
        <v>16</v>
      </c>
      <c r="N52" s="126">
        <f>IFERROR(VLOOKUP('[1]zapíš výsledok'!N45,[1]body!$B$1:$U$53,20),0)</f>
        <v>10</v>
      </c>
      <c r="O52" s="126"/>
      <c r="P52" s="126">
        <f t="shared" si="0"/>
        <v>16</v>
      </c>
      <c r="Q52" s="127">
        <f t="shared" si="1"/>
        <v>344.76003917727718</v>
      </c>
      <c r="R52" s="128"/>
      <c r="S52" s="128"/>
      <c r="T52" s="50"/>
      <c r="U52" s="43"/>
      <c r="V52" s="43"/>
    </row>
    <row r="53" spans="2:24" x14ac:dyDescent="0.3">
      <c r="B53" s="44">
        <f>'[1]zapíš výsledok'!B46</f>
        <v>43</v>
      </c>
      <c r="C53" s="125" t="str">
        <f>'[1]zapíš výsledok'!C46</f>
        <v xml:space="preserve">PODOLSKÁ Emma Lilie </v>
      </c>
      <c r="D53" s="126" t="str">
        <f>'[1]zapíš výsledok'!D46</f>
        <v xml:space="preserve">SKZP </v>
      </c>
      <c r="E53" s="126" t="e">
        <f>'[1]zapíš výsledok'!E46</f>
        <v>#REF!</v>
      </c>
      <c r="F53" s="126" t="str">
        <f>'[1]zapíš výsledok'!F46</f>
        <v xml:space="preserve">TATRANHYBE </v>
      </c>
      <c r="G53" s="126">
        <f>IFERROR(VLOOKUP('[1]zapíš výsledok'!G46,[1]body!$B$1:$U$53,4),0)</f>
        <v>0</v>
      </c>
      <c r="H53" s="126">
        <f>IFERROR(VLOOKUP('[1]zapíš výsledok'!H46,[1]body!$B$1:$U$53,6),0)</f>
        <v>0</v>
      </c>
      <c r="I53" s="126">
        <f>IFERROR(VLOOKUP('[1]zapíš výsledok'!K46,[1]body!$B$1:$U$53,8),0)</f>
        <v>0</v>
      </c>
      <c r="J53" s="126">
        <f>IFERROR(VLOOKUP('[1]zapíš výsledok'!L46,[1]body!$B$1:$U$53,10),0)</f>
        <v>0</v>
      </c>
      <c r="K53" s="126">
        <f>IFERROR(VLOOKUP('[1]zapíš výsledok'!J46,[1]body!$B$1:$U$53,14),0)</f>
        <v>0</v>
      </c>
      <c r="L53" s="126">
        <f>IFERROR(VLOOKUP('[1]zapíš výsledok'!O46,[1]body!$B$1:$U$53,16),0)</f>
        <v>0</v>
      </c>
      <c r="M53" s="126">
        <f>IFERROR(VLOOKUP('[1]zapíš výsledok'!M46,[1]body!$B$1:$U$53,18),0)</f>
        <v>20</v>
      </c>
      <c r="N53" s="126">
        <f>IFERROR(VLOOKUP('[1]zapíš výsledok'!N46,[1]body!$B$1:$U$53,20),0)</f>
        <v>20</v>
      </c>
      <c r="O53" s="126"/>
      <c r="P53" s="126">
        <f t="shared" si="0"/>
        <v>20</v>
      </c>
      <c r="Q53" s="127">
        <f t="shared" si="1"/>
        <v>430.95004897159646</v>
      </c>
      <c r="R53" s="129">
        <f>SUM(Q50:Q53)</f>
        <v>1637.6101860920667</v>
      </c>
      <c r="S53" s="129">
        <f>R53/2</f>
        <v>818.80509304603333</v>
      </c>
      <c r="T53" s="50"/>
      <c r="U53" s="43"/>
      <c r="V53" s="43"/>
    </row>
    <row r="54" spans="2:24" x14ac:dyDescent="0.3">
      <c r="B54" s="44">
        <f>'[1]zapíš výsledok'!B47</f>
        <v>44</v>
      </c>
      <c r="C54" s="130" t="str">
        <f>'[1]zapíš výsledok'!C47</f>
        <v xml:space="preserve">JACKOVÁ Nina </v>
      </c>
      <c r="D54" s="131" t="str">
        <f>'[1]zapíš výsledok'!D47</f>
        <v xml:space="preserve">TATRANHYBE </v>
      </c>
      <c r="E54" s="131" t="e">
        <f>'[1]zapíš výsledok'!E47</f>
        <v>#REF!</v>
      </c>
      <c r="F54" s="131" t="str">
        <f>'[1]zapíš výsledok'!F47</f>
        <v xml:space="preserve">TATRANHYBE </v>
      </c>
      <c r="G54" s="131">
        <f>IFERROR(VLOOKUP('[1]zapíš výsledok'!G47,[1]body!$B$1:$U$53,4),0)</f>
        <v>0</v>
      </c>
      <c r="H54" s="131">
        <f>IFERROR(VLOOKUP('[1]zapíš výsledok'!H47,[1]body!$B$1:$U$53,6),0)</f>
        <v>0</v>
      </c>
      <c r="I54" s="131">
        <f>IFERROR(VLOOKUP('[1]zapíš výsledok'!K47,[1]body!$B$1:$U$53,8),0)</f>
        <v>0</v>
      </c>
      <c r="J54" s="131">
        <f>IFERROR(VLOOKUP('[1]zapíš výsledok'!L47,[1]body!$B$1:$U$53,10),0)</f>
        <v>0</v>
      </c>
      <c r="K54" s="131">
        <f>IFERROR(VLOOKUP('[1]zapíš výsledok'!J47,[1]body!$B$1:$U$53,14),0)</f>
        <v>0</v>
      </c>
      <c r="L54" s="131">
        <f>IFERROR(VLOOKUP('[1]zapíš výsledok'!O47,[1]body!$B$1:$U$53,16),0)</f>
        <v>0</v>
      </c>
      <c r="M54" s="131">
        <f>IFERROR(VLOOKUP('[1]zapíš výsledok'!M47,[1]body!$B$1:$U$53,18),0)</f>
        <v>20</v>
      </c>
      <c r="N54" s="131">
        <f>IFERROR(VLOOKUP('[1]zapíš výsledok'!N47,[1]body!$B$1:$U$53,20),0)</f>
        <v>10</v>
      </c>
      <c r="O54" s="131"/>
      <c r="P54" s="131">
        <f t="shared" si="0"/>
        <v>20</v>
      </c>
      <c r="Q54" s="132">
        <f t="shared" si="1"/>
        <v>430.95004897159646</v>
      </c>
      <c r="R54" s="133"/>
      <c r="S54" s="133"/>
      <c r="T54" s="62"/>
      <c r="U54" s="65"/>
      <c r="V54" s="71"/>
      <c r="W54" s="72"/>
      <c r="X54" s="72"/>
    </row>
    <row r="55" spans="2:24" x14ac:dyDescent="0.3">
      <c r="B55" s="44">
        <f>'[1]zapíš výsledok'!B48</f>
        <v>45</v>
      </c>
      <c r="C55" s="130" t="str">
        <f>'[1]zapíš výsledok'!C48</f>
        <v xml:space="preserve">ADAMOV Michal </v>
      </c>
      <c r="D55" s="131" t="str">
        <f>'[1]zapíš výsledok'!D48</f>
        <v xml:space="preserve">TATRANHYBE </v>
      </c>
      <c r="E55" s="131" t="e">
        <f>'[1]zapíš výsledok'!E48</f>
        <v>#REF!</v>
      </c>
      <c r="F55" s="131" t="str">
        <f>'[1]zapíš výsledok'!F48</f>
        <v xml:space="preserve">TATRANHYBE </v>
      </c>
      <c r="G55" s="131">
        <f>IFERROR(VLOOKUP('[1]zapíš výsledok'!G48,[1]body!$B$1:$U$53,4),0)</f>
        <v>30</v>
      </c>
      <c r="H55" s="131">
        <f>IFERROR(VLOOKUP('[1]zapíš výsledok'!H48,[1]body!$B$1:$U$53,6),0)</f>
        <v>0</v>
      </c>
      <c r="I55" s="131">
        <f>IFERROR(VLOOKUP('[1]zapíš výsledok'!K48,[1]body!$B$1:$U$53,8),0)</f>
        <v>0</v>
      </c>
      <c r="J55" s="131">
        <f>IFERROR(VLOOKUP('[1]zapíš výsledok'!L48,[1]body!$B$1:$U$53,10),0)</f>
        <v>0</v>
      </c>
      <c r="K55" s="131">
        <f>IFERROR(VLOOKUP('[1]zapíš výsledok'!J48,[1]body!$B$1:$U$53,14),0)</f>
        <v>0</v>
      </c>
      <c r="L55" s="131">
        <f>IFERROR(VLOOKUP('[1]zapíš výsledok'!O48,[1]body!$B$1:$U$53,16),0)</f>
        <v>0</v>
      </c>
      <c r="M55" s="131">
        <f>IFERROR(VLOOKUP('[1]zapíš výsledok'!M48,[1]body!$B$1:$U$53,18),0)</f>
        <v>0</v>
      </c>
      <c r="N55" s="131">
        <f>IFERROR(VLOOKUP('[1]zapíš výsledok'!N48,[1]body!$B$1:$U$53,20),0)</f>
        <v>10</v>
      </c>
      <c r="O55" s="131"/>
      <c r="P55" s="131">
        <f t="shared" si="0"/>
        <v>30</v>
      </c>
      <c r="Q55" s="132">
        <f t="shared" si="1"/>
        <v>646.42507345739466</v>
      </c>
      <c r="R55" s="134"/>
      <c r="S55" s="135"/>
      <c r="T55" s="73"/>
      <c r="U55" s="65"/>
    </row>
    <row r="56" spans="2:24" x14ac:dyDescent="0.3">
      <c r="B56" s="44">
        <f>'[1]zapíš výsledok'!B49</f>
        <v>46</v>
      </c>
      <c r="C56" s="130" t="str">
        <f>'[1]zapíš výsledok'!C49</f>
        <v xml:space="preserve">GARGULÁKOVÁ Alžbeta </v>
      </c>
      <c r="D56" s="131" t="str">
        <f>'[1]zapíš výsledok'!D49</f>
        <v xml:space="preserve">TATRANHYBE </v>
      </c>
      <c r="E56" s="131" t="e">
        <f>'[1]zapíš výsledok'!E49</f>
        <v>#REF!</v>
      </c>
      <c r="F56" s="131" t="str">
        <f>'[1]zapíš výsledok'!F49</f>
        <v xml:space="preserve">TATRANHYBE </v>
      </c>
      <c r="G56" s="131">
        <f>IFERROR(VLOOKUP('[1]zapíš výsledok'!G49,[1]body!$B$1:$U$53,4),0)</f>
        <v>0</v>
      </c>
      <c r="H56" s="131">
        <f>IFERROR(VLOOKUP('[1]zapíš výsledok'!H49,[1]body!$B$1:$U$53,6),0)</f>
        <v>0</v>
      </c>
      <c r="I56" s="131">
        <f>IFERROR(VLOOKUP('[1]zapíš výsledok'!K49,[1]body!$B$1:$U$53,8),0)</f>
        <v>0</v>
      </c>
      <c r="J56" s="131">
        <f>IFERROR(VLOOKUP('[1]zapíš výsledok'!L49,[1]body!$B$1:$U$53,10),0)</f>
        <v>0</v>
      </c>
      <c r="K56" s="131">
        <f>IFERROR(VLOOKUP('[1]zapíš výsledok'!J49,[1]body!$B$1:$U$53,14),0)</f>
        <v>0</v>
      </c>
      <c r="L56" s="131">
        <f>IFERROR(VLOOKUP('[1]zapíš výsledok'!O49,[1]body!$B$1:$U$53,16),0)</f>
        <v>0</v>
      </c>
      <c r="M56" s="131">
        <f>IFERROR(VLOOKUP('[1]zapíš výsledok'!M49,[1]body!$B$1:$U$53,18),0)</f>
        <v>10</v>
      </c>
      <c r="N56" s="131">
        <f>IFERROR(VLOOKUP('[1]zapíš výsledok'!N49,[1]body!$B$1:$U$53,20),0)</f>
        <v>7</v>
      </c>
      <c r="O56" s="131"/>
      <c r="P56" s="131">
        <f t="shared" si="0"/>
        <v>10</v>
      </c>
      <c r="Q56" s="132">
        <f t="shared" si="1"/>
        <v>250</v>
      </c>
      <c r="R56" s="134"/>
      <c r="S56" s="135"/>
      <c r="T56" s="136" t="s">
        <v>42</v>
      </c>
      <c r="U56" s="136"/>
    </row>
    <row r="57" spans="2:24" x14ac:dyDescent="0.3">
      <c r="B57" s="44">
        <f>'[1]zapíš výsledok'!B50</f>
        <v>47</v>
      </c>
      <c r="C57" s="130" t="str">
        <f>'[1]zapíš výsledok'!C50</f>
        <v xml:space="preserve">ADAMOV Ján </v>
      </c>
      <c r="D57" s="131" t="str">
        <f>'[1]zapíš výsledok'!D50</f>
        <v xml:space="preserve">TATRANHYBE </v>
      </c>
      <c r="E57" s="131" t="e">
        <f>'[1]zapíš výsledok'!E50</f>
        <v>#REF!</v>
      </c>
      <c r="F57" s="131" t="str">
        <f>'[1]zapíš výsledok'!F50</f>
        <v xml:space="preserve">TATRANHYBE </v>
      </c>
      <c r="G57" s="131">
        <f>IFERROR(VLOOKUP('[1]zapíš výsledok'!G50,[1]body!$B$1:$U$53,4),0)</f>
        <v>0</v>
      </c>
      <c r="H57" s="131">
        <f>IFERROR(VLOOKUP('[1]zapíš výsledok'!H50,[1]body!$B$1:$U$53,6),0)</f>
        <v>0</v>
      </c>
      <c r="I57" s="131">
        <f>IFERROR(VLOOKUP('[1]zapíš výsledok'!K50,[1]body!$B$1:$U$53,8),0)</f>
        <v>0</v>
      </c>
      <c r="J57" s="131">
        <f>IFERROR(VLOOKUP('[1]zapíš výsledok'!L50,[1]body!$B$1:$U$53,10),0)</f>
        <v>0</v>
      </c>
      <c r="K57" s="131">
        <f>IFERROR(VLOOKUP('[1]zapíš výsledok'!J50,[1]body!$B$1:$U$53,14),0)</f>
        <v>0</v>
      </c>
      <c r="L57" s="131">
        <f>IFERROR(VLOOKUP('[1]zapíš výsledok'!O50,[1]body!$B$1:$U$53,16),0)</f>
        <v>0</v>
      </c>
      <c r="M57" s="131">
        <f>IFERROR(VLOOKUP('[1]zapíš výsledok'!M50,[1]body!$B$1:$U$53,18),0)</f>
        <v>20</v>
      </c>
      <c r="N57" s="131">
        <f>IFERROR(VLOOKUP('[1]zapíš výsledok'!N50,[1]body!$B$1:$U$53,20),0)</f>
        <v>10</v>
      </c>
      <c r="O57" s="131"/>
      <c r="P57" s="131">
        <f t="shared" si="0"/>
        <v>20</v>
      </c>
      <c r="Q57" s="132">
        <f t="shared" si="1"/>
        <v>430.95004897159646</v>
      </c>
      <c r="R57" s="134"/>
      <c r="S57" s="135"/>
      <c r="T57" s="136"/>
      <c r="U57" s="136"/>
    </row>
    <row r="58" spans="2:24" x14ac:dyDescent="0.3">
      <c r="B58" s="44">
        <f>'[1]zapíš výsledok'!B51</f>
        <v>48</v>
      </c>
      <c r="C58" s="130" t="str">
        <f>'[1]zapíš výsledok'!C51</f>
        <v xml:space="preserve">STRAKOVÁ Michaela </v>
      </c>
      <c r="D58" s="131" t="str">
        <f>'[1]zapíš výsledok'!D51</f>
        <v xml:space="preserve">TATRANHYBE </v>
      </c>
      <c r="E58" s="131" t="e">
        <f>'[1]zapíš výsledok'!E51</f>
        <v>#REF!</v>
      </c>
      <c r="F58" s="131" t="str">
        <f>'[1]zapíš výsledok'!F51</f>
        <v xml:space="preserve">TATRANHYBE </v>
      </c>
      <c r="G58" s="131">
        <f>IFERROR(VLOOKUP('[1]zapíš výsledok'!G51,[1]body!$B$1:$U$53,4),0)</f>
        <v>100</v>
      </c>
      <c r="H58" s="131">
        <f>IFERROR(VLOOKUP('[1]zapíš výsledok'!H51,[1]body!$B$1:$U$53,6),0)</f>
        <v>0</v>
      </c>
      <c r="I58" s="131">
        <f>IFERROR(VLOOKUP('[1]zapíš výsledok'!K51,[1]body!$B$1:$U$53,8),0)</f>
        <v>85</v>
      </c>
      <c r="J58" s="131">
        <f>IFERROR(VLOOKUP('[1]zapíš výsledok'!L51,[1]body!$B$1:$U$53,10),0)</f>
        <v>50</v>
      </c>
      <c r="K58" s="131">
        <f>IFERROR(VLOOKUP('[1]zapíš výsledok'!J51,[1]body!$B$1:$U$53,14),0)</f>
        <v>0</v>
      </c>
      <c r="L58" s="131">
        <f>IFERROR(VLOOKUP('[1]zapíš výsledok'!O51,[1]body!$B$1:$U$53,16),0)</f>
        <v>0</v>
      </c>
      <c r="M58" s="131">
        <f>IFERROR(VLOOKUP('[1]zapíš výsledok'!M51,[1]body!$B$1:$U$53,18),0)</f>
        <v>20</v>
      </c>
      <c r="N58" s="131">
        <f>IFERROR(VLOOKUP('[1]zapíš výsledok'!N51,[1]body!$B$1:$U$53,20),0)</f>
        <v>10</v>
      </c>
      <c r="O58" s="131"/>
      <c r="P58" s="131">
        <f t="shared" si="0"/>
        <v>100</v>
      </c>
      <c r="Q58" s="132">
        <f t="shared" si="1"/>
        <v>2154.7502448579826</v>
      </c>
      <c r="R58" s="135">
        <f>SUM(Q54:Q58)</f>
        <v>3913.0754162585699</v>
      </c>
      <c r="S58" s="135">
        <f>R58/2</f>
        <v>1956.537708129285</v>
      </c>
      <c r="T58" s="137">
        <f>SUM(R53:R58)</f>
        <v>5550.6856023506371</v>
      </c>
      <c r="U58" s="136">
        <f>T58/2</f>
        <v>2775.3428011753185</v>
      </c>
    </row>
    <row r="59" spans="2:24" x14ac:dyDescent="0.3">
      <c r="P59" s="74">
        <f>SUM(P11:P58)</f>
        <v>1021</v>
      </c>
      <c r="Q59" s="75">
        <f>SUM(Q11:Q58)</f>
        <v>22922.624877571008</v>
      </c>
      <c r="R59" s="50">
        <f>SUM(R58,R49,R35,R21)</f>
        <v>16561.704211557299</v>
      </c>
      <c r="S59" s="50">
        <f>SUM(S58,S49,S35,S21)</f>
        <v>8280.8521057786493</v>
      </c>
    </row>
    <row r="61" spans="2:24" x14ac:dyDescent="0.3">
      <c r="Q61" s="50"/>
    </row>
    <row r="67" spans="1:11" ht="15" thickBot="1" x14ac:dyDescent="0.35"/>
    <row r="68" spans="1:11" ht="15" thickBot="1" x14ac:dyDescent="0.35">
      <c r="A68" s="92" t="s">
        <v>1</v>
      </c>
      <c r="B68" s="93"/>
      <c r="C68" s="96"/>
      <c r="D68" s="97"/>
      <c r="E68" s="4"/>
      <c r="F68" s="5" t="s">
        <v>2</v>
      </c>
      <c r="G68" s="6">
        <f>A70*B71</f>
        <v>48000</v>
      </c>
      <c r="H68" s="7" t="s">
        <v>3</v>
      </c>
      <c r="I68" s="8">
        <f>A70*B74</f>
        <v>48000</v>
      </c>
    </row>
    <row r="69" spans="1:11" ht="15" thickBot="1" x14ac:dyDescent="0.35">
      <c r="A69" s="94"/>
      <c r="B69" s="95"/>
      <c r="C69" s="11" t="s">
        <v>5</v>
      </c>
      <c r="D69" s="12">
        <f>G68/D70</f>
        <v>6000</v>
      </c>
      <c r="E69" s="80" t="s">
        <v>6</v>
      </c>
      <c r="F69" s="82" t="s">
        <v>7</v>
      </c>
      <c r="G69" s="106" t="s">
        <v>8</v>
      </c>
      <c r="H69" s="107"/>
      <c r="I69" s="120" t="s">
        <v>9</v>
      </c>
      <c r="J69" s="93" t="s">
        <v>10</v>
      </c>
      <c r="K69" s="1" t="s">
        <v>38</v>
      </c>
    </row>
    <row r="70" spans="1:11" ht="15" thickBot="1" x14ac:dyDescent="0.35">
      <c r="A70" s="87">
        <v>96000</v>
      </c>
      <c r="B70" s="16" t="s">
        <v>12</v>
      </c>
      <c r="C70" s="17" t="s">
        <v>13</v>
      </c>
      <c r="D70" s="18">
        <f>SUM(C71:C76)</f>
        <v>8</v>
      </c>
      <c r="E70" s="81"/>
      <c r="F70" s="82"/>
      <c r="G70" s="19" t="s">
        <v>14</v>
      </c>
      <c r="H70" s="20" t="s">
        <v>15</v>
      </c>
      <c r="I70" s="121"/>
      <c r="J70" s="108"/>
    </row>
    <row r="71" spans="1:11" x14ac:dyDescent="0.3">
      <c r="A71" s="87"/>
      <c r="B71" s="89">
        <v>0.5</v>
      </c>
      <c r="C71" s="90">
        <v>2</v>
      </c>
      <c r="D71" s="91"/>
      <c r="E71" s="21">
        <f t="shared" ref="E71:E76" si="2">COUNTIF($F$11:$P$58,F71)</f>
        <v>11</v>
      </c>
      <c r="F71" s="22" t="s">
        <v>17</v>
      </c>
      <c r="G71" s="23">
        <f t="shared" ref="G71:G76" si="3">$D$69*C71</f>
        <v>12000</v>
      </c>
      <c r="H71" s="23">
        <f t="shared" ref="H71:H76" ca="1" si="4">SUMIF($F$11:$P$58,F71,$P$11:$P$58)*$R$8</f>
        <v>9684.6229187071494</v>
      </c>
      <c r="I71" s="122">
        <f t="shared" ref="I71:I76" ca="1" si="5">SUM(G71:H71)</f>
        <v>21684.622918707151</v>
      </c>
      <c r="J71" s="24">
        <f ca="1">I71/12</f>
        <v>1807.0519098922625</v>
      </c>
      <c r="K71" s="1" t="s">
        <v>36</v>
      </c>
    </row>
    <row r="72" spans="1:11" x14ac:dyDescent="0.3">
      <c r="A72" s="87"/>
      <c r="B72" s="89"/>
      <c r="C72" s="100">
        <v>2</v>
      </c>
      <c r="D72" s="101"/>
      <c r="E72" s="26">
        <f t="shared" si="2"/>
        <v>13</v>
      </c>
      <c r="F72" s="27" t="s">
        <v>19</v>
      </c>
      <c r="G72" s="28">
        <f t="shared" si="3"/>
        <v>12000</v>
      </c>
      <c r="H72" s="28">
        <f t="shared" ca="1" si="4"/>
        <v>11706.17042115573</v>
      </c>
      <c r="I72" s="123">
        <f t="shared" ca="1" si="5"/>
        <v>23706.17042115573</v>
      </c>
      <c r="J72" s="29">
        <f t="shared" ref="J72:J76" ca="1" si="6">I72/12</f>
        <v>1975.5142017629776</v>
      </c>
      <c r="K72" s="1" t="s">
        <v>39</v>
      </c>
    </row>
    <row r="73" spans="1:11" x14ac:dyDescent="0.3">
      <c r="A73" s="87"/>
      <c r="B73" s="16" t="s">
        <v>21</v>
      </c>
      <c r="C73" s="100">
        <v>2</v>
      </c>
      <c r="D73" s="101"/>
      <c r="E73" s="26">
        <f t="shared" si="2"/>
        <v>9</v>
      </c>
      <c r="F73" s="27" t="s">
        <v>22</v>
      </c>
      <c r="G73" s="28">
        <f t="shared" si="3"/>
        <v>12000</v>
      </c>
      <c r="H73" s="28">
        <f t="shared" ca="1" si="4"/>
        <v>12035.259549461312</v>
      </c>
      <c r="I73" s="123">
        <f t="shared" ca="1" si="5"/>
        <v>24035.259549461312</v>
      </c>
      <c r="J73" s="29">
        <v>1548</v>
      </c>
      <c r="K73" s="1" t="s">
        <v>43</v>
      </c>
    </row>
    <row r="74" spans="1:11" x14ac:dyDescent="0.3">
      <c r="A74" s="87"/>
      <c r="B74" s="89">
        <v>0.5</v>
      </c>
      <c r="C74" s="100"/>
      <c r="D74" s="101"/>
      <c r="E74" s="26">
        <f t="shared" si="2"/>
        <v>0</v>
      </c>
      <c r="F74" s="27" t="s">
        <v>37</v>
      </c>
      <c r="G74" s="28">
        <f t="shared" si="3"/>
        <v>0</v>
      </c>
      <c r="H74" s="28">
        <f t="shared" ca="1" si="4"/>
        <v>0</v>
      </c>
      <c r="I74" s="123">
        <f t="shared" ca="1" si="5"/>
        <v>0</v>
      </c>
      <c r="J74" s="29">
        <v>455</v>
      </c>
      <c r="K74" s="1" t="s">
        <v>40</v>
      </c>
    </row>
    <row r="75" spans="1:11" x14ac:dyDescent="0.3">
      <c r="A75" s="87"/>
      <c r="B75" s="89"/>
      <c r="C75" s="100">
        <v>2</v>
      </c>
      <c r="D75" s="101"/>
      <c r="E75" s="26">
        <f t="shared" si="2"/>
        <v>12</v>
      </c>
      <c r="F75" s="27" t="s">
        <v>26</v>
      </c>
      <c r="G75" s="28">
        <f t="shared" si="3"/>
        <v>12000</v>
      </c>
      <c r="H75" s="28">
        <f t="shared" ca="1" si="4"/>
        <v>14573.947110675808</v>
      </c>
      <c r="I75" s="123">
        <f t="shared" ca="1" si="5"/>
        <v>26573.947110675806</v>
      </c>
      <c r="J75" s="29">
        <f t="shared" ca="1" si="6"/>
        <v>2214.4955925563172</v>
      </c>
      <c r="K75" s="1" t="s">
        <v>41</v>
      </c>
    </row>
    <row r="76" spans="1:11" ht="15" thickBot="1" x14ac:dyDescent="0.35">
      <c r="A76" s="88"/>
      <c r="B76" s="109"/>
      <c r="C76" s="114"/>
      <c r="D76" s="115"/>
      <c r="E76" s="36">
        <f t="shared" si="2"/>
        <v>0</v>
      </c>
      <c r="F76" s="37" t="s">
        <v>24</v>
      </c>
      <c r="G76" s="38">
        <f t="shared" si="3"/>
        <v>0</v>
      </c>
      <c r="H76" s="38">
        <f t="shared" ca="1" si="4"/>
        <v>0</v>
      </c>
      <c r="I76" s="124">
        <f t="shared" ca="1" si="5"/>
        <v>0</v>
      </c>
      <c r="J76" s="39">
        <f t="shared" ca="1" si="6"/>
        <v>0</v>
      </c>
    </row>
    <row r="77" spans="1:11" x14ac:dyDescent="0.3">
      <c r="A77" s="43"/>
      <c r="B77" s="43"/>
      <c r="C77" s="43"/>
      <c r="D77" s="35"/>
      <c r="E77" s="35"/>
      <c r="F77" s="3"/>
      <c r="G77" s="116" t="s">
        <v>35</v>
      </c>
      <c r="H77" s="116"/>
      <c r="I77" s="3">
        <f ca="1">SUM(I71:I76)</f>
        <v>96000</v>
      </c>
      <c r="J77" s="3">
        <f ca="1">SUM(J71:J76)</f>
        <v>8000.0617042115573</v>
      </c>
    </row>
    <row r="78" spans="1:11" x14ac:dyDescent="0.3">
      <c r="A78" s="50"/>
      <c r="B78" s="43"/>
      <c r="C78" s="43"/>
      <c r="D78" s="35"/>
      <c r="E78" s="35"/>
    </row>
  </sheetData>
  <mergeCells count="33">
    <mergeCell ref="G77:H77"/>
    <mergeCell ref="AB14:AB15"/>
    <mergeCell ref="AC14:AC15"/>
    <mergeCell ref="M7:N7"/>
    <mergeCell ref="P7:Q7"/>
    <mergeCell ref="C74:D74"/>
    <mergeCell ref="M8:N8"/>
    <mergeCell ref="P8:Q8"/>
    <mergeCell ref="C75:D75"/>
    <mergeCell ref="C76:D76"/>
    <mergeCell ref="C73:D73"/>
    <mergeCell ref="A70:A76"/>
    <mergeCell ref="M4:N4"/>
    <mergeCell ref="P4:Q4"/>
    <mergeCell ref="B71:B72"/>
    <mergeCell ref="C71:D71"/>
    <mergeCell ref="A68:B69"/>
    <mergeCell ref="C68:D68"/>
    <mergeCell ref="M5:N5"/>
    <mergeCell ref="P5:Q5"/>
    <mergeCell ref="C72:D72"/>
    <mergeCell ref="M6:N6"/>
    <mergeCell ref="P6:Q6"/>
    <mergeCell ref="G69:H69"/>
    <mergeCell ref="I69:I70"/>
    <mergeCell ref="J69:J70"/>
    <mergeCell ref="B74:B76"/>
    <mergeCell ref="M2:N2"/>
    <mergeCell ref="P2:Q2"/>
    <mergeCell ref="E69:E70"/>
    <mergeCell ref="F69:F70"/>
    <mergeCell ref="M3:N3"/>
    <mergeCell ref="P3:Q3"/>
  </mergeCell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acerswift3</dc:creator>
  <cp:lastModifiedBy>asistent@biathlon.sk</cp:lastModifiedBy>
  <cp:lastPrinted>2026-07-14T09:47:09Z</cp:lastPrinted>
  <dcterms:created xsi:type="dcterms:W3CDTF">2026-06-01T15:58:29Z</dcterms:created>
  <dcterms:modified xsi:type="dcterms:W3CDTF">2026-07-14T09:57:28Z</dcterms:modified>
</cp:coreProperties>
</file>